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4_{B510954C-8BCB-4E61-AD91-7591A0620EC5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סך התשלומים ששולמו 2024  (2)" sheetId="8" state="hidden" r:id="rId1"/>
    <sheet name="סך התשלומים ששולמו בגין כל סוג" sheetId="3" r:id="rId2"/>
    <sheet name="כללי" sheetId="4" r:id="rId3"/>
    <sheet name="אשראי ואגח" sheetId="5" r:id="rId4"/>
    <sheet name="מניות" sheetId="6" r:id="rId5"/>
    <sheet name="עוקב מדד S&amp;P 500" sheetId="7" r:id="rId6"/>
    <sheet name="פרוט עמלות ניהול חיצוני" sheetId="1" r:id="rId7"/>
    <sheet name="פרוט עמלות והוצאות" sheetId="2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6" l="1"/>
  <c r="D47" i="6"/>
  <c r="B4" i="8"/>
  <c r="B7" i="8"/>
  <c r="B17" i="8"/>
  <c r="B20" i="8"/>
  <c r="B18" i="8" s="1"/>
  <c r="B21" i="8" s="1"/>
  <c r="B49" i="8" s="1"/>
  <c r="B25" i="8"/>
  <c r="B26" i="8"/>
  <c r="B24" i="8" s="1"/>
  <c r="B39" i="8"/>
  <c r="B47" i="8"/>
  <c r="D45" i="7"/>
  <c r="D48" i="7"/>
  <c r="D45" i="6"/>
  <c r="D48" i="6"/>
  <c r="D45" i="5"/>
  <c r="D48" i="5"/>
  <c r="D48" i="3"/>
  <c r="D45" i="3"/>
  <c r="D48" i="4"/>
  <c r="D45" i="4"/>
  <c r="D19" i="6"/>
  <c r="D19" i="7"/>
  <c r="D46" i="7" s="1"/>
  <c r="D28" i="3"/>
  <c r="D27" i="3"/>
  <c r="D27" i="6"/>
  <c r="D28" i="4"/>
  <c r="D27" i="4"/>
  <c r="E72" i="2"/>
  <c r="E41" i="1"/>
  <c r="E13" i="1"/>
  <c r="D40" i="7"/>
  <c r="D42" i="7" s="1"/>
  <c r="B44" i="8" l="1"/>
  <c r="B45" i="8" s="1"/>
  <c r="B38" i="8"/>
  <c r="B40" i="8" s="1"/>
  <c r="D26" i="7"/>
  <c r="D20" i="7" l="1"/>
  <c r="D26" i="6"/>
  <c r="D42" i="6" s="1"/>
  <c r="D23" i="6"/>
  <c r="D51" i="6" s="1"/>
  <c r="D20" i="6"/>
  <c r="D26" i="5"/>
  <c r="D19" i="5"/>
  <c r="D46" i="5" s="1"/>
  <c r="D40" i="5"/>
  <c r="D42" i="5" s="1"/>
  <c r="D20" i="5"/>
  <c r="D47" i="5" l="1"/>
  <c r="D46" i="6"/>
  <c r="D47" i="7"/>
  <c r="D23" i="7"/>
  <c r="D51" i="7" s="1"/>
  <c r="D23" i="5"/>
  <c r="D51" i="5" s="1"/>
  <c r="D51" i="4" l="1"/>
  <c r="D26" i="4" l="1"/>
  <c r="D46" i="4" s="1"/>
  <c r="D47" i="4" s="1"/>
  <c r="D23" i="4"/>
  <c r="D40" i="4" l="1"/>
  <c r="D42" i="4" s="1"/>
  <c r="D20" i="4"/>
  <c r="D19" i="4"/>
  <c r="D26" i="3"/>
  <c r="D40" i="3" s="1"/>
  <c r="D42" i="3" s="1"/>
  <c r="D46" i="3" l="1"/>
  <c r="D6" i="3"/>
  <c r="D19" i="3"/>
  <c r="D20" i="3"/>
  <c r="D23" i="3" l="1"/>
  <c r="D51" i="3" s="1"/>
  <c r="D47" i="3"/>
</calcChain>
</file>

<file path=xl/sharedStrings.xml><?xml version="1.0" encoding="utf-8"?>
<sst xmlns="http://schemas.openxmlformats.org/spreadsheetml/2006/main" count="555" uniqueCount="298">
  <si>
    <r>
      <rPr>
        <b/>
        <u/>
        <sz val="16"/>
        <rFont val="Comic Sans MS"/>
        <family val="4"/>
      </rPr>
      <t>חשבון:</t>
    </r>
    <r>
      <rPr>
        <i/>
        <sz val="16"/>
        <rFont val="Comic Sans MS"/>
        <family val="4"/>
      </rPr>
      <t xml:space="preserve"> 2001 - חברה מנהלת אקדמאים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לשנה:</t>
    </r>
    <r>
      <rPr>
        <i/>
        <sz val="16"/>
        <rFont val="Comic Sans MS"/>
        <family val="4"/>
      </rPr>
      <t xml:space="preserve"> 2025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סוג שליפה:</t>
    </r>
    <r>
      <rPr>
        <i/>
        <sz val="16"/>
        <rFont val="Comic Sans MS"/>
        <family val="4"/>
      </rPr>
      <t xml:space="preserve"> שנתי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נתונים מצטברים מתחילת שנה:</t>
    </r>
    <r>
      <rPr>
        <i/>
        <sz val="16"/>
        <rFont val="Comic Sans MS"/>
        <family val="4"/>
      </rPr>
      <t xml:space="preserve"> כן</t>
    </r>
  </si>
  <si>
    <r>
      <rPr>
        <b/>
        <u/>
        <sz val="12"/>
        <rFont val="Comic Sans MS"/>
        <family val="4"/>
      </rPr>
      <t>פרוט עמלות ניהול חיצוני:</t>
    </r>
    <r>
      <rPr>
        <i/>
        <sz val="12"/>
        <rFont val="Comic Sans MS"/>
        <family val="4"/>
      </rPr>
      <t xml:space="preserve"> סך התשלומים ששולמו בגין כל סוג של הוצאה ישירה לשנה המסתיימת ביום: 31/12/2025 נספח 3</t>
    </r>
  </si>
  <si>
    <t>מספר שורה</t>
  </si>
  <si>
    <t>אופי שורה</t>
  </si>
  <si>
    <t>הערה</t>
  </si>
  <si>
    <t>סכום</t>
  </si>
  <si>
    <t>שיעור אחזקה</t>
  </si>
  <si>
    <t>תשלום הנובע מהשקעה בקרנות השקעה בישראלים</t>
  </si>
  <si>
    <t>פרוט מהשקעות בקרנות השקעה בישראל</t>
  </si>
  <si>
    <t>סך תשלומים הנובעים מהשקעה בקרנות השקעה בישראלים</t>
  </si>
  <si>
    <t>תשלום הנובע מהשקעה בקרנות השקעה בחו"ל</t>
  </si>
  <si>
    <t>פרוט מהשקעות בקרנות השקעה בחו"ל</t>
  </si>
  <si>
    <t>סך תשלומים הנובעים מהשקעה בקרנות השקעה בחו"ל</t>
  </si>
  <si>
    <t>תשלום למנהל תיקים ישראלי</t>
  </si>
  <si>
    <t>גוף/יחיד א</t>
  </si>
  <si>
    <t>גוף/יחיד ב</t>
  </si>
  <si>
    <t>אחרים</t>
  </si>
  <si>
    <t>סך תשלומים למנהלי תיקים ישראליים</t>
  </si>
  <si>
    <t>תשלום למנהל תיקים זר</t>
  </si>
  <si>
    <t>סך תשלומים למנהלי תיקים זרים</t>
  </si>
  <si>
    <t>סך תשלומים בגין השקעה בקרן סל כאשר 75% לפחות מנכסי הקרן הם נכסים</t>
  </si>
  <si>
    <t>שלא הונפקו במדינת ישראל ואינם נסחרים או מוחזקים בה</t>
  </si>
  <si>
    <t>ISHARES MSCI ACWI ETF</t>
  </si>
  <si>
    <t>AMUNDI DAX II UCITS ETF</t>
  </si>
  <si>
    <t>ISHARES MSCI TAIWAN ETF</t>
  </si>
  <si>
    <t>SPDR S&amp;P U.S. HEALTH CARE</t>
  </si>
  <si>
    <t>AMUNDI CORE S&amp;P 500 SWAP</t>
  </si>
  <si>
    <t>SPDR S&amp;P U.S. TECHNOLOGY</t>
  </si>
  <si>
    <t>INVESCO S&amp;P 500 UCITS ETF</t>
  </si>
  <si>
    <t>SPDR EURO STOXX 50 ETF</t>
  </si>
  <si>
    <t>ל ניהול קרנות נאמנות בע"מ</t>
  </si>
  <si>
    <t>ISHARES 5-10 YEAR INVESTM</t>
  </si>
  <si>
    <t>FINANCIAL SELECT SECTOR S</t>
  </si>
  <si>
    <t>GLOBAL X DEFENSE TECH ETF</t>
  </si>
  <si>
    <t>ISHARES RUSSELL MID-CAP G</t>
  </si>
  <si>
    <t>ISHARES NASDAQ 100 UCITS</t>
  </si>
  <si>
    <t>באי קרנות נאמנות בע"מ</t>
  </si>
  <si>
    <t>AMUNDI S&amp;P 500 SWAP UCITS</t>
  </si>
  <si>
    <t>ENERGY SELECT SECTOR SPDR</t>
  </si>
  <si>
    <t>ISHARES S&amp;P US BANKS UCIT</t>
  </si>
  <si>
    <t>SPDR MSCI EUROPE HEALTH C</t>
  </si>
  <si>
    <t>NEXT FUNDS TOPIX EXCHANGE</t>
  </si>
  <si>
    <t>WISDOMTREE JAPAN EQUITY U</t>
  </si>
  <si>
    <t>SPDR S&amp;P 500 ETF TRUST</t>
  </si>
  <si>
    <t>STATE STREET SPDR PORTFOL</t>
  </si>
  <si>
    <t>VANGUARD S&amp;P 500 ETF</t>
  </si>
  <si>
    <t>INVESCO KBW BANK ETF</t>
  </si>
  <si>
    <t>INVESCO QQQ TRUST SERIES</t>
  </si>
  <si>
    <t>SPDR MSCI EMERGING MARKET</t>
  </si>
  <si>
    <t>KRANESHARES CSI CHINA INT</t>
  </si>
  <si>
    <t>VANECK MORNINGSTAR WIDE M</t>
  </si>
  <si>
    <t>STATE STREET ENERGY SELEC</t>
  </si>
  <si>
    <t>SPDR S&amp;P U.S. FINANCIALS</t>
  </si>
  <si>
    <t>STATE STREET SPDR S&amp;P HOM</t>
  </si>
  <si>
    <t>STATE STREET SPDR S&amp;P OIL</t>
  </si>
  <si>
    <t>מיטב קרנות נאמנות בע"מ</t>
  </si>
  <si>
    <t>VANGUARD FTSE EMERGING MA</t>
  </si>
  <si>
    <t>קסם קרנות נאמנות בע"מ</t>
  </si>
  <si>
    <t>GLOBAL X CYBERSECURITY ET</t>
  </si>
  <si>
    <t>AMUNDI MSCI CHINA UCITS E</t>
  </si>
  <si>
    <t>ISHARES U.S. HOME CONSTRU</t>
  </si>
  <si>
    <t>ISHARES MSCI EMERGING MAR</t>
  </si>
  <si>
    <t>ISHARES CORE S&amp;P 500 ETF</t>
  </si>
  <si>
    <t>ISHARES USD CORP BOND UCI</t>
  </si>
  <si>
    <t>ISHARES MSCI SOUTH KOREA</t>
  </si>
  <si>
    <t>INVESCO TECHNOLOGY S&amp;P US</t>
  </si>
  <si>
    <t>קרנות נאמנות (2013) בע"מ</t>
  </si>
  <si>
    <t>ISHARES USD SHORT DURATIO</t>
  </si>
  <si>
    <t>WISDOMTREE JAPAN HEDGED E</t>
  </si>
  <si>
    <t>SPDR S&amp;P 500 UCITS ETF</t>
  </si>
  <si>
    <t>SPDR BLOOMBERG U.S. HIGH</t>
  </si>
  <si>
    <t>ISHARES MSCI INDIA ETF</t>
  </si>
  <si>
    <t>ISHARES U.S. TREASURY BON</t>
  </si>
  <si>
    <t>ISHARES S&amp;P 500 INDUSTRIA</t>
  </si>
  <si>
    <t>VANGUARD USD CORPORATE BO</t>
  </si>
  <si>
    <t>VANECK SEMICONDUCTOR ETF</t>
  </si>
  <si>
    <t>מגדל קרנות נאמנות בע"מ</t>
  </si>
  <si>
    <t>SPDR BLOOMBERG U.S. CORPO</t>
  </si>
  <si>
    <t>VANGUARD S&amp;P MID-CAP 400</t>
  </si>
  <si>
    <t>SPDR S&amp;P U.S. ENERGY SELE</t>
  </si>
  <si>
    <t>הראל קרנות נאמנות בע"מ</t>
  </si>
  <si>
    <t>ISHARES CORE EURO STOXX 5</t>
  </si>
  <si>
    <t>סך תשלום למנהלי קרנות סל</t>
  </si>
  <si>
    <t>שהונפקו במדינת ישראל לפי מדדים שעליהם הורה הממונה ובתנאים שהורה</t>
  </si>
  <si>
    <t>הראל ניהול קרנות נאמנות ב</t>
  </si>
  <si>
    <t>"בי.אי קרנות נאמנות בע</t>
  </si>
  <si>
    <t>) מור ניהול קרנות נאמנות</t>
  </si>
  <si>
    <t>סך תשלום למנהלי קרן סל</t>
  </si>
  <si>
    <t>תשלום בגין השקעה בקרנות נאמנות ישראליות כאשר 75% לפחות מנכסי הקרן</t>
  </si>
  <si>
    <t>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</si>
  <si>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</si>
  <si>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</si>
  <si>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</t>
  </si>
  <si>
    <t>INVESCO ZODIAC FUNDS - IN</t>
  </si>
  <si>
    <t>KOTAK FUNDS - INDIA MIDCA</t>
  </si>
  <si>
    <t>NOMURA FUNDS IRELAND - NO</t>
  </si>
  <si>
    <t>BRIGHTON SPC - KIJANI COM</t>
  </si>
  <si>
    <t>PHOENIX NAIF SICAV PLC -</t>
  </si>
  <si>
    <t>FIDELITY FUNDS - US HIGH</t>
  </si>
  <si>
    <t>UBS NOVA LUX GLOBAL SENIO</t>
  </si>
  <si>
    <t>CIFC SENIOR SECURED CORPO</t>
  </si>
  <si>
    <t>ARTEMIS SMARTGARP EUROPEA</t>
  </si>
  <si>
    <t>סך תשלומים בגין השקעה בקרנות נאמנות זרות</t>
  </si>
  <si>
    <t>תשלומים בגין השקעה בקרן טכנולוגיה עילית</t>
  </si>
  <si>
    <t>קרן טכנולוגיה עילית</t>
  </si>
  <si>
    <t>סך תשלום בגין השקעה בקרן טכנולוגיה עילית</t>
  </si>
  <si>
    <t>סך הכול עמלות ניהול חיצוני</t>
  </si>
  <si>
    <t>תשלום של דמי ניהול משתנים</t>
  </si>
  <si>
    <t>גוף/יחיד אי</t>
  </si>
  <si>
    <t>סך דמי ניהול משתנים</t>
  </si>
  <si>
    <t>סך הכל נכסים לסוף שנה קודמת</t>
  </si>
  <si>
    <r>
      <rPr>
        <b/>
        <u/>
        <sz val="12"/>
        <rFont val="Comic Sans MS"/>
        <family val="4"/>
      </rPr>
      <t>פרוט עמלות והוצאות:</t>
    </r>
    <r>
      <rPr>
        <i/>
        <sz val="12"/>
        <rFont val="Comic Sans MS"/>
        <family val="4"/>
      </rPr>
      <t xml:space="preserve"> סך התשלומים ששולמו בגין כל סוג של הוצאה ישירה לשנה המסתיימת ביום: 31/12/2025 נספח 2</t>
    </r>
  </si>
  <si>
    <t>ברוקארז- עמלות קנייה ומכירה בגין ביצוע עסקאות בניירות ערך סחירים</t>
  </si>
  <si>
    <t>צדדים קשורים</t>
  </si>
  <si>
    <t>פרוט צדדים קשורים - ברוקרים</t>
  </si>
  <si>
    <t>סה"כ לצדדים קשורים</t>
  </si>
  <si>
    <t>צדדים שאינם קשורים</t>
  </si>
  <si>
    <t>בנק הפועלים</t>
  </si>
  <si>
    <t>KNIGHT US DMA</t>
  </si>
  <si>
    <t>Jeff US DMA</t>
  </si>
  <si>
    <t>OPCO US DMA</t>
  </si>
  <si>
    <t>IBI Brokerage</t>
  </si>
  <si>
    <t>KNIGHT DMA</t>
  </si>
  <si>
    <t>MORE</t>
  </si>
  <si>
    <t>BB MSTY</t>
  </si>
  <si>
    <t>EXCELLENCE</t>
  </si>
  <si>
    <t>CAMALIA GIVE UP FUTURES</t>
  </si>
  <si>
    <t>Cantor Fitzgerald</t>
  </si>
  <si>
    <t>אקסלנס נשואה</t>
  </si>
  <si>
    <t>BB WFSC</t>
  </si>
  <si>
    <t>E-FUNDSETTLE</t>
  </si>
  <si>
    <t>IBI FIBI</t>
  </si>
  <si>
    <t>RFQ FLOW</t>
  </si>
  <si>
    <t>OLD MISSION</t>
  </si>
  <si>
    <t>MIZRAHI BANK</t>
  </si>
  <si>
    <t>RFQ UBS</t>
  </si>
  <si>
    <t>HSU EMSX</t>
  </si>
  <si>
    <t>RFQ RBC</t>
  </si>
  <si>
    <t>RFQ CHEU</t>
  </si>
  <si>
    <t>BB SCGV</t>
  </si>
  <si>
    <t>RFQ JANESTREET EU</t>
  </si>
  <si>
    <t>GENERAL BROKER</t>
  </si>
  <si>
    <t>OPCO</t>
  </si>
  <si>
    <t>RFQ GOLDMAN</t>
  </si>
  <si>
    <t>בנק לאומי</t>
  </si>
  <si>
    <t>בי.אי</t>
  </si>
  <si>
    <t>לידר ד"ש</t>
  </si>
  <si>
    <t>מיטב ד"ש</t>
  </si>
  <si>
    <t>בנק מזרחי</t>
  </si>
  <si>
    <t>הבנק הבינלאומי</t>
  </si>
  <si>
    <t>סה"כ לצדדים שאינם קשורים</t>
  </si>
  <si>
    <t>סך עמלות ברוקרז</t>
  </si>
  <si>
    <t>עמלות קסטודיאן</t>
  </si>
  <si>
    <t>קסטודיאן א</t>
  </si>
  <si>
    <t>קסטודיאן ב</t>
  </si>
  <si>
    <t>סך עמלות קסטודיאן</t>
  </si>
  <si>
    <t>הוצאות הנובעת מהשקעה בני"ע לא סחירים או ממתן הלוואה</t>
  </si>
  <si>
    <t>סך הוצאות הנובעות מהשקעה בני"ע לא סחירים וממתן הלוואה</t>
  </si>
  <si>
    <t>הוצאה הנובעת מהשקעה בזכויות במקרקעין</t>
  </si>
  <si>
    <t>סך הוצאות הנובעות מהשקעה בזכויות במקרקעין</t>
  </si>
  <si>
    <t>מסים החלים על הנכסים, ההכנסות והעסקאות</t>
  </si>
  <si>
    <t>הוצאה הנובעת בעד ניהול תביעה או תובנה</t>
  </si>
  <si>
    <t>סך הוצאות הנובעות בעד ניהול תביעה או תובנה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</si>
  <si>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</si>
  <si>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</si>
  <si>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</si>
  <si>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r>
      <rPr>
        <b/>
        <u/>
        <sz val="12"/>
        <rFont val="Comic Sans MS"/>
        <family val="4"/>
      </rPr>
      <t>סך התשלומים ששולמו בגין כל סוג:</t>
    </r>
    <r>
      <rPr>
        <i/>
        <sz val="12"/>
        <rFont val="Comic Sans MS"/>
        <family val="4"/>
      </rPr>
      <t xml:space="preserve"> סך התשלומים ששולמו בגין כל סוג של הוצאה ישירה לשנה המסתיימת ביום: 31/12/2025 נספח 1</t>
    </r>
  </si>
  <si>
    <t>‎‎ ‎הוצאות ישירות שאינן מסוג עמלת ניהול חיצוני ‎</t>
  </si>
  <si>
    <t>‎‎ ‎סך הכל עמלות קנייה ומכירה של ניירות ערך סחירים ‎.1</t>
  </si>
  <si>
    <t>‎‎ ‎סך עמלות קנייה ומכירה של ניירות ערך סחירים לצדדים קשורים ‎.א</t>
  </si>
  <si>
    <t>‎‎ ‎סך עמלות קנייה ומכירה של ניירות ערך סחירים לצדדים שאינם קשורים ‎.ב</t>
  </si>
  <si>
    <t>‎‎ ‎סך הכל דמי שמירה בשל ניירות ערך סחירים וכל עמלה שגובה מי שמבצע ‎.2</t>
  </si>
  <si>
    <t>‎‎ ‎(את משמרות ניירות הערך (קסטודיא ‎</t>
  </si>
  <si>
    <t>‎‎ ‎סך עמלות קסטודיאן לצדדים קשורים ‎.א</t>
  </si>
  <si>
    <t>‎‎ ‎סך עמלות קסטודיאן לצדדים שאינם קשורים ‎.ב</t>
  </si>
  <si>
    <t>‎‎ ‎סך הכל הוצאות הנובעות מהשקעות לא סחירות ‎.3</t>
  </si>
  <si>
    <t>‎‎ ‎הוצאה הנובעת מהשקעה בניירות ערך לא סחירים או ממתן הלוואה למי שאינו עמית או מבוטח ‎.א</t>
  </si>
  <si>
    <t>‎‎ ‎סך הוצאות הנובעות מהשקעה בזכויות מקרקעין ‎.ב</t>
  </si>
  <si>
    <t>‎‎ ‎מסים החלים על משקיע מוסדי, על נכסיו, על הכנסותיו ועל עסקאות שנעשו בנכסיו ‎.4</t>
  </si>
  <si>
    <t>‎‎ ‎סך הוצאות בעד ניהול תביעות ‎.5</t>
  </si>
  <si>
    <t>‎‎ ‎סך הוצאות בעד מתן משכנתאות ‎.6</t>
  </si>
  <si>
    <t>‎‎ ‎(6 סך הכל הוצאות ישירות שאינן מסוג עמלת ניהול חיצוני (סכום סעיפים 1 עד ‎.7</t>
  </si>
  <si>
    <t>‎‎ ‎(שווי ממוצע של נכסי הקופה או המסלול (ממוצע פשוט של סעיפים 8א ו- 8ב ‎.8</t>
  </si>
  <si>
    <t>‎‎ ‎(8 שיעור שנתי של הוצאות ישירות שאינן מסוג עמלת ניהול חיצוני (חלוקה של סעיף 7 בסעיף ‎.9</t>
  </si>
  <si>
    <t>‎‎ ‎הוצאות ישירות מסוג עמלת ניהול חיצוני ‎</t>
  </si>
  <si>
    <t>‎‎ ‎סך דמי ניהול משתנים - החלק מתשלום עמלת ניהול חיצוני שנגזר מתשואת הנכסים ‎.10</t>
  </si>
  <si>
    <t>‎‎ ‎(סה"כ הוצאות ישירות מסוג "עמלת ניהול חיצוני"(סכום סעיפים 11 .א עד 11 .ט ‎.11</t>
  </si>
  <si>
    <t>‎‎ ‎סך תשלומים הנובעים מהשקעה בקרנות השקעה בישראל ‎.א</t>
  </si>
  <si>
    <t>‎‎ ‎סך תשלומים הנובעים מהשקעה בקרנות השקעה בחו"ל ‎.ב</t>
  </si>
  <si>
    <t>‎‎ ‎סך תשלומים למנהלי תיקים ישראלים בגין השקעות בחו"ל ‎.ג</t>
  </si>
  <si>
    <t>‎‎ ‎סך תשלומים למנהלי תיקים זרים ‎.ד</t>
  </si>
  <si>
    <t>‎‎ ‎סך תשלומים בגין השקעה בקרנות סל כאשר 75 אחוזים לפחות מנכסי הקרן הם נכסים שהונפקו ‎.ה</t>
  </si>
  <si>
    <t>‎‎ ‎במדינת ישראל לפי מדדים שעליהם הורה הממונה ובתנאים שהורה ‎</t>
  </si>
  <si>
    <t>‎‎ ‎סך תשלומים בגין השקעה בקרנות סל כאשר 75 אחוזים לפחות מנכסי הקרן הם נכסים שלא הונפקו ‎.ו</t>
  </si>
  <si>
    <t>‎‎ ‎במדינת ישראל ואינם נסחרים או מוחזקים בה ‎</t>
  </si>
  <si>
    <t>‎‎ ‎סך תשלומים בגין השקעה בקרנות נאמנות ישראליות כאשר 75 אחוזים לפחות מנכסי הקרן מושקעים ‎.ז</t>
  </si>
  <si>
    <t>‎‎ ‎בנכסים שלא הונפקו במדינת ישראל ואינם נסחרים או מוחזקים בה ‎</t>
  </si>
  <si>
    <t>‎‎ ‎סך תשלומים בגין השקעה בקרנות נאמנות זרות כאשר 75 אחוזים לפחות מנכסי הקרן מושקעים ‎.ח</t>
  </si>
  <si>
    <t>‎‎ ‎סך תשלומים בגין השקעה בקרן טכנולוגיה עילית ‎.ט</t>
  </si>
  <si>
    <t>‎‎ ‎(שיעור עמלת ניהול חיצוני בפועל לפני החזר, ככל שבוצע (חלוקה של סעיף 11 בסעיף 8.ב ‎.12</t>
  </si>
  <si>
    <t>‎‎ ‎שיעור מגבלת עמלת ניהול חיצוני שהמשקיע המוסדי הצהיר עליה עבור שנת הכספים שהסתיימה ‎.13</t>
  </si>
  <si>
    <t>‎‎ ‎ההפרש בין שיעור מגבלת עמלת ניהול חיצוני מוצהרת לבין שיעור עמלת ניהול חיצוני בפועל ‎.14</t>
  </si>
  <si>
    <t>‎‎ ‎(א סכום שהוחזר לחוסכים (אם הוחזר ‎.15</t>
  </si>
  <si>
    <t>‎‎ ‎ב שיעור עמלת ניהול חיצוני בפועל לאחר החזר ‎.15</t>
  </si>
  <si>
    <t>‎‎ ‎(10 סך הכל הוצאות ישירות בפועל (למעט דמי ניהול משתנים כאמור בסעיף ‎</t>
  </si>
  <si>
    <t>‎‎ ‎(סך כל הוצאות ישירות (סכום של סעיף 7 וסעיף 11 בניכוי סעיף 15 א ‎.16</t>
  </si>
  <si>
    <t>‎‎ ‎(8 שיעור סך ההוצאות הישירות מתוך יתרת נכסים ממוצעת (חלוקה של סעיף 16 בסעיף ‎.17</t>
  </si>
  <si>
    <t>‎‎ ‎(סך הכל הוצאות ישירות (לצורך חישוב שיעור עלות שנתית צפויה ‎</t>
  </si>
  <si>
    <t>‎‎ ‎שיעור מגבלת עמלת ניהול חיצוני שהמשקיע המוסדי הצהיר עליה בהתאם לתקנה 2א לתקנות הוצאות ‎.18</t>
  </si>
  <si>
    <t>‎‎2026 ‎עבור שנת הכספים הבאה ‎</t>
  </si>
  <si>
    <t>‎‎ ‎(18 שיעור הוצאות ישירות (סכום של סעיף 9 וסעיף:De ‎.19</t>
  </si>
  <si>
    <t>2024 ‎השווי המשוערך של נכסי הקופה או המסלול נכון ליום 31 בדצמבר של שנת הכספים שהסתיימה ‎.ב</t>
  </si>
  <si>
    <t>2025 ‎השווי המשוערך של נכסי הקופה או המסלול נכון ליום 31 בדצמבר של שנת הכספים שהסתיימה ‎.א</t>
  </si>
  <si>
    <r>
      <rPr>
        <b/>
        <u/>
        <sz val="16"/>
        <rFont val="Comic Sans MS"/>
        <family val="4"/>
      </rPr>
      <t>חשבון:</t>
    </r>
    <r>
      <rPr>
        <i/>
        <sz val="16"/>
        <rFont val="Comic Sans MS"/>
        <family val="4"/>
      </rPr>
      <t xml:space="preserve"> 1127 - מסלול כללי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לשנה:</t>
    </r>
    <r>
      <rPr>
        <i/>
        <sz val="16"/>
        <rFont val="Comic Sans MS"/>
        <family val="4"/>
      </rPr>
      <t xml:space="preserve"> 2025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סוג שליפה:</t>
    </r>
    <r>
      <rPr>
        <i/>
        <sz val="16"/>
        <rFont val="Comic Sans MS"/>
        <family val="4"/>
      </rPr>
      <t xml:space="preserve"> שנתי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נתונים מצטברים מתחילת שנה:</t>
    </r>
    <r>
      <rPr>
        <i/>
        <sz val="16"/>
        <rFont val="Comic Sans MS"/>
        <family val="4"/>
      </rPr>
      <t xml:space="preserve"> כן</t>
    </r>
  </si>
  <si>
    <r>
      <rPr>
        <b/>
        <u/>
        <sz val="16"/>
        <rFont val="Comic Sans MS"/>
        <family val="4"/>
      </rPr>
      <t>חשבון:</t>
    </r>
    <r>
      <rPr>
        <i/>
        <sz val="16"/>
        <rFont val="Comic Sans MS"/>
        <family val="4"/>
      </rPr>
      <t xml:space="preserve"> 1762 - מסלול אשראי ואג"ח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לשנה:</t>
    </r>
    <r>
      <rPr>
        <i/>
        <sz val="16"/>
        <rFont val="Comic Sans MS"/>
        <family val="4"/>
      </rPr>
      <t xml:space="preserve"> 2025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סוג שליפה:</t>
    </r>
    <r>
      <rPr>
        <i/>
        <sz val="16"/>
        <rFont val="Comic Sans MS"/>
        <family val="4"/>
      </rPr>
      <t xml:space="preserve"> שנתי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נתונים מצטברים מתחילת שנה:</t>
    </r>
    <r>
      <rPr>
        <i/>
        <sz val="16"/>
        <rFont val="Comic Sans MS"/>
        <family val="4"/>
      </rPr>
      <t xml:space="preserve"> כן</t>
    </r>
  </si>
  <si>
    <r>
      <rPr>
        <b/>
        <u/>
        <sz val="16"/>
        <rFont val="Comic Sans MS"/>
        <family val="4"/>
      </rPr>
      <t>חשבון:</t>
    </r>
    <r>
      <rPr>
        <i/>
        <sz val="16"/>
        <rFont val="Comic Sans MS"/>
        <family val="4"/>
      </rPr>
      <t xml:space="preserve"> 1761 - מסלול מניות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לשנה:</t>
    </r>
    <r>
      <rPr>
        <i/>
        <sz val="16"/>
        <rFont val="Comic Sans MS"/>
        <family val="4"/>
      </rPr>
      <t xml:space="preserve"> 2025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סוג שליפה:</t>
    </r>
    <r>
      <rPr>
        <i/>
        <sz val="16"/>
        <rFont val="Comic Sans MS"/>
        <family val="4"/>
      </rPr>
      <t xml:space="preserve"> שנתי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נתונים מצטברים מתחילת שנה:</t>
    </r>
    <r>
      <rPr>
        <i/>
        <sz val="16"/>
        <rFont val="Comic Sans MS"/>
        <family val="4"/>
      </rPr>
      <t xml:space="preserve"> כן</t>
    </r>
  </si>
  <si>
    <r>
      <rPr>
        <b/>
        <u/>
        <sz val="16"/>
        <rFont val="Comic Sans MS"/>
        <family val="4"/>
      </rPr>
      <t>חשבון:</t>
    </r>
    <r>
      <rPr>
        <i/>
        <sz val="16"/>
        <rFont val="Comic Sans MS"/>
        <family val="4"/>
      </rPr>
      <t xml:space="preserve"> 1554 - S&amp;P 500 מסלול כללי עוקב מדד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לשנה:</t>
    </r>
    <r>
      <rPr>
        <i/>
        <sz val="16"/>
        <rFont val="Comic Sans MS"/>
        <family val="4"/>
      </rPr>
      <t xml:space="preserve"> 2025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סוג שליפה:</t>
    </r>
    <r>
      <rPr>
        <i/>
        <sz val="16"/>
        <rFont val="Comic Sans MS"/>
        <family val="4"/>
      </rPr>
      <t xml:space="preserve"> שנתי</t>
    </r>
    <r>
      <rPr>
        <sz val="16"/>
        <rFont val="Comic Sans MS"/>
        <family val="4"/>
      </rPr>
      <t xml:space="preserve">    </t>
    </r>
    <r>
      <rPr>
        <b/>
        <u/>
        <sz val="16"/>
        <rFont val="Comic Sans MS"/>
        <family val="4"/>
      </rPr>
      <t>נתונים מצטברים מתחילת שנה:</t>
    </r>
    <r>
      <rPr>
        <i/>
        <sz val="16"/>
        <rFont val="Comic Sans MS"/>
        <family val="4"/>
      </rPr>
      <t xml:space="preserve"> כן</t>
    </r>
  </si>
  <si>
    <t>Klirmark Fund IV</t>
  </si>
  <si>
    <t>יסודות נדלן ג</t>
  </si>
  <si>
    <t>אלפא הזדמנויות</t>
  </si>
  <si>
    <t>נוקד אגח</t>
  </si>
  <si>
    <t>נוקד אופורטוניטי</t>
  </si>
  <si>
    <t>נוקד אקוויטי</t>
  </si>
  <si>
    <t>Brookfield Strategic Real Estate Partners V</t>
  </si>
  <si>
    <t>Coller IX-B</t>
  </si>
  <si>
    <t>Electra UK Fund I</t>
  </si>
  <si>
    <t>Faro Point FIVF III (F-5)</t>
  </si>
  <si>
    <t>Hamilton Co-invest IV</t>
  </si>
  <si>
    <t>Hamilton Strategic Opp 2018 IV</t>
  </si>
  <si>
    <t>HarbourVest 2018 Global</t>
  </si>
  <si>
    <t>LLCP  VI</t>
  </si>
  <si>
    <t>PGCO VI  פנתאון</t>
  </si>
  <si>
    <t>Starlight Bond FP I</t>
  </si>
  <si>
    <t>Veritas Capital Fund IX</t>
  </si>
  <si>
    <t>VESTAR  VII-A</t>
  </si>
  <si>
    <t>אלקטרה II</t>
  </si>
  <si>
    <t>פורמה</t>
  </si>
  <si>
    <t>קדמה 4</t>
  </si>
  <si>
    <t>תשי IIF  IV</t>
  </si>
  <si>
    <t>Ares Capital Europe VI</t>
  </si>
  <si>
    <t>CVC EUDL IV</t>
  </si>
  <si>
    <t>Electra Capital PM II  Feeder 3</t>
  </si>
  <si>
    <t>Hamilton Strategic Opp 2020 VI</t>
  </si>
  <si>
    <t>Invesco Direct Lending II</t>
  </si>
  <si>
    <t>MV Credit Senior II</t>
  </si>
  <si>
    <t>TDL VI (TIKEHAU)</t>
  </si>
  <si>
    <t>Viola Credit ALF II</t>
  </si>
  <si>
    <t>PILLAR סינגל 2 מוסדי (שותפות מוגבלת)</t>
  </si>
  <si>
    <t>19. De:שיעור הוצאות ישירות (סכום של סעיף 9 וסעיף 18)</t>
  </si>
  <si>
    <t>עבור שנת הכספים הבאה 2025</t>
  </si>
  <si>
    <t>18. שיעור מגבלת עמלת ניהול חיצוני שהמשקיע המוסדי הצהיר עליה בהתאם לתקנה 2א לתקנות הוצאות</t>
  </si>
  <si>
    <t>סך הכל הוצאות ישירות (לצורך חישוב שיעור עלות שנתית צפויה)</t>
  </si>
  <si>
    <t>17. שיעור סך ההוצאות הישירות מתוך יתרת נכסים ממוצעת (חלוקה של סעיף 16 בסעיף 8)</t>
  </si>
  <si>
    <t>16. סך כל הוצאות ישירות (סכום של סעיף 7 וסעיף 11 בניכוי סעיף 15 א)</t>
  </si>
  <si>
    <t>סך הכל הוצאות ישירות בפועל (למעט דמי ניהול משתנים כאמור בסעיף 10)</t>
  </si>
  <si>
    <t>15. ב שיעור עמלת ניהול חיצוני בפועל לאחר החזר</t>
  </si>
  <si>
    <t>15. א סכום שהוחזר לחוסכים (אם הוחזר)</t>
  </si>
  <si>
    <t>14. ההפרש בין שיעור מגבלת עמלת ניהול חיצוני מוצהרת לבין שיעור עמלת ניהול חיצוני בפועל</t>
  </si>
  <si>
    <t>13. שיעור מגבלת עמלת ניהול חיצוני שהמשקיע המוסדי הצהיר עליה עבור שנת הכספים שהסתיימה</t>
  </si>
  <si>
    <t>12. שיעור עמלת ניהול חיצוני בפועל לפני החזר, ככל שבוצע (חלוקה של סעיף 11 בסעיף 8.ב)</t>
  </si>
  <si>
    <t>ט. סך תשלומים בגין השקעה בקרן טכנולוגיה עילית</t>
  </si>
  <si>
    <t>בנכסים שלא הונפקו במדינת ישראל ואינם נסחרים או מוחזקים בה</t>
  </si>
  <si>
    <t>ח. סך תשלומים בגין השקעה בקרנות נאמנות זרות כאשר 75 אחוזים לפחות מנכסי הקרן מושקעים</t>
  </si>
  <si>
    <t>ז. סך תשלומים בגין השקעה בקרנות נאמנות ישראליות כאשר 75 אחוזים לפחות מנכסי הקרן מושקעים</t>
  </si>
  <si>
    <t>במדינת ישראל ואינם נסחרים או מוחזקים בה</t>
  </si>
  <si>
    <t>ו. סך תשלומים בגין השקעה בקרנות סל כאשר 75 אחוזים לפחות מנכסי הקרן הם נכסים שלא הונפקו</t>
  </si>
  <si>
    <t>במדינת ישראל לפי מדדים שעליהם הורה הממונה ובתנאים שהורה</t>
  </si>
  <si>
    <t>ה. סך תשלומים בגין השקעה בקרנות סל כאשר 75 אחוזים לפחות מנכסי הקרן הם נכסים שהונפקו</t>
  </si>
  <si>
    <t>ד. סך תשלומים למנהלי תיקים זרים</t>
  </si>
  <si>
    <t>ג. סך תשלומים למנהלי תיקים ישראלים בגין השקעות בחו"ל</t>
  </si>
  <si>
    <t>ב. סך תשלומים הנובעים מהשקעה בקרנות השקעה בחו"ל</t>
  </si>
  <si>
    <t>א. סך תשלומים הנובעים מהשקעה בקרנות השקעה בישראל</t>
  </si>
  <si>
    <t>11. סה"כ הוצאות ישירות מסוג "עמלת ניהול חיצוני"(סכום סעיפים 11 .א עד 11 .ט)</t>
  </si>
  <si>
    <t>10. סך דמי ניהול משתנים - החלק מתשלום עמלת ניהול חיצוני שנגזר מתשואת הנכסים</t>
  </si>
  <si>
    <t>הוצאות ישירות מסוג עמלת ניהול חיצוני</t>
  </si>
  <si>
    <t>9. שיעור שנתי של הוצאות ישירות שאינן מסוג עמלת ניהול חיצוני (חלוקה של סעיף 7 בסעיף 8)</t>
  </si>
  <si>
    <t>ב. השווי המשוערך של נכסי הקופה או המסלול נכון ליום 31 בדצמבר של שנת הכספים שהסתיימה 2023</t>
  </si>
  <si>
    <t>א. השווי המשוערך של נכסי הקופה או המסלול נכון ליום 31 בדצמבר של שנת הכספים שהסתיימה 2024</t>
  </si>
  <si>
    <t>8. שווי ממוצע של נכסי הקופה או המסלול (ממוצע פשוט של סעיפים 8א ו- 8ב)</t>
  </si>
  <si>
    <t>7. סך הכל הוצאות ישירות שאינן מסוג עמלת ניהול חיצוני (סכום סעיפים 1 עד 6)</t>
  </si>
  <si>
    <t>6. סך הוצאות בעד מתן משכנתאות</t>
  </si>
  <si>
    <t>5. סך הוצאות בעד ניהול תביעות</t>
  </si>
  <si>
    <t>4. מסים החלים על משקיע מוסדי, על נכסיו, על הכנסותיו ועל עסקאות שנעשו בנכסיו</t>
  </si>
  <si>
    <t>ב. סך הוצאות הנובעות מהשקעה בזכויות מקרקעין</t>
  </si>
  <si>
    <t>א. הוצאה הנובעת מהשקעה בניירות ערך לא סחירים או ממתן הלוואה למי שאינו עמית או מבוטח</t>
  </si>
  <si>
    <t>3. סך הכל הוצאות הנובעות מהשקעות לא סחירות</t>
  </si>
  <si>
    <t>ב. סך עמלות קסטודיאן לצדדים שאינם קשורים</t>
  </si>
  <si>
    <t>א. סך עמלות קסטודיאן לצדדים קשורים</t>
  </si>
  <si>
    <t>את משמרות ניירות הערך (קסטודיא)</t>
  </si>
  <si>
    <t>2. סך הכל דמי שמירה בשל ניירות ערך סחירים וכל עמלה שגובה מי שמבצע</t>
  </si>
  <si>
    <t>ב. סך עמלות קנייה ומכירה של ניירות ערך סחירים לצדדים שאינם קשורים</t>
  </si>
  <si>
    <t>א. סך עמלות קנייה ומכירה של ניירות ערך סחירים לצדדים קשורים</t>
  </si>
  <si>
    <t>1. סך הכל עמלות קנייה ומכירה של ניירות ערך סחירים</t>
  </si>
  <si>
    <t>הוצאות ישירות שאינן מסוג עמלת ניהול חיצוני</t>
  </si>
  <si>
    <t>אלפי ש''ח</t>
  </si>
  <si>
    <t>תאור</t>
  </si>
  <si>
    <t xml:space="preserve"> קופה 2001 חברה מנהלת אקדמאים   מספר אישור: סך התשלומים ששולמו בגין כל סוג של הוצאה ישירה לשנה המסתיימת ביום: 31/12/2024 נספח 1 </t>
  </si>
  <si>
    <t>ביחס לממוצע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</si>
</sst>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,###.####"/>
    <numFmt numFmtId="165" formatCode="0.####"/>
    <numFmt numFmtId="166" formatCode="#,###"/>
    <numFmt numFmtId="167" formatCode="#,###.###"/>
    <numFmt numFmtId="168" formatCode="#,###.##"/>
    <numFmt numFmtId="169" formatCode="#,###.00"/>
    <numFmt numFmtId="170" formatCode="_(* #,##0.00_);_(* \(#,##0.0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</font>
    <font>
      <b/>
      <u/>
      <sz val="16"/>
      <name val="Comic Sans MS"/>
      <family val="4"/>
    </font>
    <font>
      <i/>
      <sz val="16"/>
      <name val="Comic Sans MS"/>
      <family val="4"/>
    </font>
    <font>
      <sz val="16"/>
      <name val="Comic Sans MS"/>
      <family val="4"/>
    </font>
    <font>
      <b/>
      <u/>
      <sz val="12"/>
      <name val="Comic Sans MS"/>
      <family val="4"/>
    </font>
    <font>
      <i/>
      <sz val="12"/>
      <name val="Comic Sans MS"/>
      <family val="4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EFB"/>
        <bgColor rgb="FFE7EEFB"/>
      </patternFill>
    </fill>
    <fill>
      <patternFill patternType="solid">
        <fgColor rgb="FFF6F6F6"/>
        <bgColor rgb="FFF6F6F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rgb="FFF6F6F6"/>
      </patternFill>
    </fill>
    <fill>
      <patternFill patternType="solid">
        <fgColor theme="0"/>
        <bgColor rgb="FFF6F6F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70" fontId="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right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right" vertical="center"/>
    </xf>
    <xf numFmtId="1" fontId="0" fillId="3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 readingOrder="1"/>
    </xf>
    <xf numFmtId="0" fontId="0" fillId="0" borderId="1" xfId="0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readingOrder="1"/>
    </xf>
    <xf numFmtId="164" fontId="0" fillId="3" borderId="1" xfId="0" applyNumberFormat="1" applyFill="1" applyBorder="1" applyAlignment="1">
      <alignment horizontal="right" vertical="center" readingOrder="1"/>
    </xf>
    <xf numFmtId="164" fontId="0" fillId="0" borderId="1" xfId="0" applyNumberFormat="1" applyBorder="1" applyAlignment="1">
      <alignment horizontal="right" vertical="center" readingOrder="1"/>
    </xf>
    <xf numFmtId="165" fontId="0" fillId="0" borderId="1" xfId="0" applyNumberFormat="1" applyBorder="1" applyAlignment="1">
      <alignment horizontal="right" vertical="center" readingOrder="1"/>
    </xf>
    <xf numFmtId="165" fontId="0" fillId="3" borderId="1" xfId="0" applyNumberFormat="1" applyFill="1" applyBorder="1" applyAlignment="1">
      <alignment horizontal="right" vertical="center" readingOrder="1"/>
    </xf>
    <xf numFmtId="166" fontId="0" fillId="0" borderId="1" xfId="0" applyNumberFormat="1" applyBorder="1" applyAlignment="1">
      <alignment horizontal="right" vertical="center" readingOrder="1"/>
    </xf>
    <xf numFmtId="166" fontId="0" fillId="3" borderId="1" xfId="0" applyNumberFormat="1" applyFill="1" applyBorder="1" applyAlignment="1">
      <alignment horizontal="right" vertical="center" readingOrder="1"/>
    </xf>
    <xf numFmtId="4" fontId="0" fillId="0" borderId="1" xfId="0" applyNumberFormat="1" applyBorder="1" applyAlignment="1">
      <alignment horizontal="right" vertical="center" readingOrder="1"/>
    </xf>
    <xf numFmtId="167" fontId="0" fillId="3" borderId="1" xfId="0" applyNumberFormat="1" applyFill="1" applyBorder="1" applyAlignment="1">
      <alignment horizontal="right" vertical="center" readingOrder="1"/>
    </xf>
    <xf numFmtId="168" fontId="0" fillId="3" borderId="1" xfId="0" applyNumberFormat="1" applyFill="1" applyBorder="1" applyAlignment="1">
      <alignment horizontal="right" vertical="center" readingOrder="1"/>
    </xf>
    <xf numFmtId="43" fontId="0" fillId="0" borderId="0" xfId="1" applyFont="1"/>
    <xf numFmtId="43" fontId="0" fillId="0" borderId="0" xfId="0" applyNumberFormat="1"/>
    <xf numFmtId="43" fontId="0" fillId="0" borderId="1" xfId="1" applyFont="1" applyBorder="1" applyAlignment="1">
      <alignment horizontal="right" vertical="center" readingOrder="1"/>
    </xf>
    <xf numFmtId="10" fontId="0" fillId="3" borderId="1" xfId="2" applyNumberFormat="1" applyFont="1" applyFill="1" applyBorder="1" applyAlignment="1">
      <alignment horizontal="right" vertical="center" readingOrder="1"/>
    </xf>
    <xf numFmtId="169" fontId="9" fillId="0" borderId="1" xfId="0" applyNumberFormat="1" applyFont="1" applyBorder="1" applyAlignment="1">
      <alignment horizontal="right" vertical="center" readingOrder="1"/>
    </xf>
    <xf numFmtId="10" fontId="0" fillId="0" borderId="1" xfId="2" applyNumberFormat="1" applyFont="1" applyBorder="1" applyAlignment="1">
      <alignment horizontal="right" vertical="center" readingOrder="1"/>
    </xf>
    <xf numFmtId="4" fontId="0" fillId="0" borderId="0" xfId="0" applyNumberFormat="1"/>
    <xf numFmtId="168" fontId="0" fillId="0" borderId="1" xfId="0" applyNumberFormat="1" applyBorder="1" applyAlignment="1">
      <alignment horizontal="right" vertical="center" readingOrder="1"/>
    </xf>
    <xf numFmtId="10" fontId="9" fillId="3" borderId="1" xfId="2" applyNumberFormat="1" applyFont="1" applyFill="1" applyBorder="1" applyAlignment="1">
      <alignment horizontal="right" vertical="center" readingOrder="1"/>
    </xf>
    <xf numFmtId="0" fontId="10" fillId="2" borderId="1" xfId="0" applyFont="1" applyFill="1" applyBorder="1" applyAlignment="1">
      <alignment horizontal="center" vertical="top" wrapText="1"/>
    </xf>
    <xf numFmtId="4" fontId="0" fillId="3" borderId="1" xfId="0" applyNumberFormat="1" applyFill="1" applyBorder="1" applyAlignment="1">
      <alignment horizontal="right" vertical="center" readingOrder="1"/>
    </xf>
    <xf numFmtId="2" fontId="0" fillId="0" borderId="0" xfId="0" applyNumberFormat="1"/>
    <xf numFmtId="4" fontId="11" fillId="3" borderId="1" xfId="0" applyNumberFormat="1" applyFont="1" applyFill="1" applyBorder="1" applyAlignment="1">
      <alignment horizontal="right" vertical="center" readingOrder="1"/>
    </xf>
    <xf numFmtId="4" fontId="11" fillId="0" borderId="1" xfId="0" applyNumberFormat="1" applyFont="1" applyBorder="1" applyAlignment="1">
      <alignment horizontal="right" vertical="center" readingOrder="1"/>
    </xf>
    <xf numFmtId="164" fontId="11" fillId="0" borderId="1" xfId="0" applyNumberFormat="1" applyFont="1" applyBorder="1" applyAlignment="1">
      <alignment horizontal="right" vertical="center" readingOrder="1"/>
    </xf>
    <xf numFmtId="4" fontId="9" fillId="3" borderId="1" xfId="0" applyNumberFormat="1" applyFont="1" applyFill="1" applyBorder="1" applyAlignment="1">
      <alignment horizontal="right" vertical="center" readingOrder="1"/>
    </xf>
    <xf numFmtId="4" fontId="9" fillId="0" borderId="1" xfId="0" applyNumberFormat="1" applyFont="1" applyBorder="1" applyAlignment="1">
      <alignment horizontal="right" vertical="center" readingOrder="1"/>
    </xf>
    <xf numFmtId="10" fontId="9" fillId="0" borderId="1" xfId="2" applyNumberFormat="1" applyFont="1" applyFill="1" applyBorder="1" applyAlignment="1">
      <alignment horizontal="right" vertical="center" readingOrder="1"/>
    </xf>
    <xf numFmtId="167" fontId="0" fillId="0" borderId="1" xfId="0" applyNumberFormat="1" applyBorder="1" applyAlignment="1">
      <alignment horizontal="right" vertical="center" readingOrder="1"/>
    </xf>
    <xf numFmtId="0" fontId="0" fillId="0" borderId="0" xfId="0" applyAlignment="1">
      <alignment readingOrder="2"/>
    </xf>
    <xf numFmtId="2" fontId="0" fillId="3" borderId="1" xfId="0" applyNumberFormat="1" applyFill="1" applyBorder="1" applyAlignment="1">
      <alignment horizontal="right" vertical="center" readingOrder="1"/>
    </xf>
    <xf numFmtId="0" fontId="1" fillId="0" borderId="0" xfId="3" applyAlignment="1">
      <alignment readingOrder="2"/>
    </xf>
    <xf numFmtId="10" fontId="11" fillId="0" borderId="0" xfId="4" applyNumberFormat="1" applyFont="1" applyFill="1"/>
    <xf numFmtId="0" fontId="12" fillId="0" borderId="0" xfId="3" applyFont="1" applyAlignment="1">
      <alignment horizontal="right" readingOrder="2"/>
    </xf>
    <xf numFmtId="170" fontId="11" fillId="0" borderId="0" xfId="4" applyFont="1" applyFill="1"/>
    <xf numFmtId="10" fontId="11" fillId="4" borderId="0" xfId="4" applyNumberFormat="1" applyFont="1" applyFill="1"/>
    <xf numFmtId="0" fontId="12" fillId="4" borderId="0" xfId="3" applyFont="1" applyFill="1" applyAlignment="1">
      <alignment horizontal="right" readingOrder="2"/>
    </xf>
    <xf numFmtId="10" fontId="11" fillId="5" borderId="0" xfId="4" applyNumberFormat="1" applyFont="1" applyFill="1"/>
    <xf numFmtId="0" fontId="12" fillId="0" borderId="0" xfId="3" applyFont="1" applyAlignment="1">
      <alignment readingOrder="2"/>
    </xf>
    <xf numFmtId="0" fontId="0" fillId="6" borderId="1" xfId="0" applyFill="1" applyBorder="1" applyAlignment="1">
      <alignment horizontal="right" vertical="center"/>
    </xf>
    <xf numFmtId="10" fontId="0" fillId="6" borderId="1" xfId="2" applyNumberFormat="1" applyFont="1" applyFill="1" applyBorder="1" applyAlignment="1">
      <alignment horizontal="right" vertical="center" readingOrder="1"/>
    </xf>
    <xf numFmtId="0" fontId="0" fillId="7" borderId="1" xfId="0" applyFill="1" applyBorder="1" applyAlignment="1">
      <alignment horizontal="right" vertical="center"/>
    </xf>
    <xf numFmtId="10" fontId="0" fillId="7" borderId="1" xfId="2" applyNumberFormat="1" applyFont="1" applyFill="1" applyBorder="1" applyAlignment="1">
      <alignment horizontal="right" vertical="center" readingOrder="1"/>
    </xf>
    <xf numFmtId="0" fontId="0" fillId="8" borderId="1" xfId="0" applyFill="1" applyBorder="1" applyAlignment="1">
      <alignment horizontal="right" vertical="center"/>
    </xf>
    <xf numFmtId="10" fontId="0" fillId="8" borderId="1" xfId="2" applyNumberFormat="1" applyFont="1" applyFill="1" applyBorder="1" applyAlignment="1">
      <alignment horizontal="right" vertical="center" readingOrder="1"/>
    </xf>
    <xf numFmtId="10" fontId="9" fillId="7" borderId="1" xfId="2" applyNumberFormat="1" applyFont="1" applyFill="1" applyBorder="1" applyAlignment="1">
      <alignment horizontal="right" vertical="center" readingOrder="1"/>
    </xf>
    <xf numFmtId="3" fontId="0" fillId="7" borderId="1" xfId="0" applyNumberFormat="1" applyFill="1" applyBorder="1" applyAlignment="1">
      <alignment horizontal="right" vertical="center" readingOrder="1"/>
    </xf>
    <xf numFmtId="3" fontId="0" fillId="8" borderId="1" xfId="0" applyNumberFormat="1" applyFill="1" applyBorder="1" applyAlignment="1">
      <alignment horizontal="right" vertical="center" readingOrder="1"/>
    </xf>
    <xf numFmtId="164" fontId="0" fillId="7" borderId="1" xfId="0" applyNumberFormat="1" applyFill="1" applyBorder="1" applyAlignment="1">
      <alignment horizontal="right" vertical="center" readingOrder="1"/>
    </xf>
    <xf numFmtId="168" fontId="0" fillId="8" borderId="1" xfId="0" applyNumberFormat="1" applyFill="1" applyBorder="1" applyAlignment="1">
      <alignment horizontal="right" vertical="center" readingOrder="1"/>
    </xf>
  </cellXfs>
  <cellStyles count="5">
    <cellStyle name="Comma" xfId="1" builtinId="3"/>
    <cellStyle name="Comma 2" xfId="4" xr:uid="{F84CFA13-7C9B-480D-AD10-A43440B4FF97}"/>
    <cellStyle name="Normal" xfId="0" builtinId="0"/>
    <cellStyle name="Normal 2" xfId="3" xr:uid="{160547A0-1F03-4C95-AC69-2D531D8D5D5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4/Q4%202024/2001%20&#1502;&#1488;&#1493;&#1495;&#1491;%20(=&#1505;&#1493;&#1508;&#1497;%20=13-2-2025).xls" TargetMode="External"/><Relationship Id="rId2" Type="http://schemas.openxmlformats.org/officeDocument/2006/relationships/externalLinkPath" Target="file:///Y:\&#1511;&#1512;&#1503;%20DROR%20%20A\SOX%20&#1489;&#1491;&#1497;&#1511;&#1493;&#1514;%20&#1511;&#1512;&#1503;\&#1492;&#1493;&#1510;&#1488;&#1493;&#1514;%20&#1497;&#1513;&#1497;&#1512;&#1493;&#1514;\2024\Q4%202024\2001%20&#1502;&#1488;&#1493;&#1495;&#1491;%20(=&#1505;&#1493;&#1508;&#1497;%20=13-2-2025).xls" TargetMode="External"/><Relationship Id="rId1" Type="http://schemas.openxmlformats.org/officeDocument/2006/relationships/externalLinkPath" Target="/&#1511;&#1512;&#1503;%20DROR%20%20A/SOX%20&#1489;&#1491;&#1497;&#1511;&#1493;&#1514;%20&#1511;&#1512;&#1503;/&#1492;&#1493;&#1510;&#1488;&#1493;&#1514;%20&#1497;&#1513;&#1497;&#1512;&#1493;&#1514;/2024/Q4%202024/2001%20&#1502;&#1488;&#1493;&#1495;&#1491;%20(=&#1505;&#1493;&#1508;&#1497;%20=13-2-202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סך התשלומים ששולמו 2024  (2)"/>
      <sheetName val="סך התשלומים ששולמו בגין כל סוג "/>
      <sheetName val="כללי"/>
      <sheetName val="אשראי ואגח"/>
      <sheetName val="מניות"/>
      <sheetName val="עוקב מדד S&amp;P 500"/>
      <sheetName val="פרוט עמלות והוצאות"/>
      <sheetName val="פרוט עמלות ניהול חיצוני"/>
    </sheetNames>
    <sheetDataSet>
      <sheetData sheetId="0"/>
      <sheetData sheetId="1"/>
      <sheetData sheetId="2"/>
      <sheetData sheetId="3"/>
      <sheetData sheetId="4"/>
      <sheetData sheetId="5">
        <row r="20">
          <cell r="B20">
            <v>10592.5</v>
          </cell>
        </row>
      </sheetData>
      <sheetData sheetId="6"/>
      <sheetData sheetId="7">
        <row r="10">
          <cell r="B10">
            <v>349.383017</v>
          </cell>
        </row>
        <row r="32">
          <cell r="B32">
            <v>1279.8764141000001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B05E-A10F-48D2-ACF5-2E9CFEA51F80}">
  <dimension ref="A1:B49"/>
  <sheetViews>
    <sheetView rightToLeft="1" zoomScaleNormal="100" workbookViewId="0">
      <pane ySplit="2" topLeftCell="A33" activePane="bottomLeft" state="frozen"/>
      <selection pane="bottomLeft" activeCell="A50" sqref="A50"/>
    </sheetView>
  </sheetViews>
  <sheetFormatPr defaultColWidth="9" defaultRowHeight="14" x14ac:dyDescent="0.3"/>
  <cols>
    <col min="1" max="1" width="80.33203125" style="40" bestFit="1" customWidth="1"/>
    <col min="2" max="2" width="12.58203125" style="40" bestFit="1" customWidth="1"/>
    <col min="3" max="16384" width="9" style="40"/>
  </cols>
  <sheetData>
    <row r="1" spans="1:2" x14ac:dyDescent="0.3">
      <c r="A1" s="47" t="s">
        <v>296</v>
      </c>
    </row>
    <row r="2" spans="1:2" x14ac:dyDescent="0.3">
      <c r="A2" s="40" t="s">
        <v>295</v>
      </c>
      <c r="B2" s="40" t="s">
        <v>294</v>
      </c>
    </row>
    <row r="3" spans="1:2" x14ac:dyDescent="0.3">
      <c r="A3" s="42" t="s">
        <v>293</v>
      </c>
      <c r="B3" s="43"/>
    </row>
    <row r="4" spans="1:2" x14ac:dyDescent="0.3">
      <c r="A4" s="42" t="s">
        <v>292</v>
      </c>
      <c r="B4" s="43">
        <f>SUM(B5:B6)</f>
        <v>603.32000000000005</v>
      </c>
    </row>
    <row r="5" spans="1:2" x14ac:dyDescent="0.3">
      <c r="A5" s="42" t="s">
        <v>291</v>
      </c>
      <c r="B5" s="43">
        <v>0</v>
      </c>
    </row>
    <row r="6" spans="1:2" x14ac:dyDescent="0.3">
      <c r="A6" s="42" t="s">
        <v>290</v>
      </c>
      <c r="B6" s="43">
        <v>603.32000000000005</v>
      </c>
    </row>
    <row r="7" spans="1:2" x14ac:dyDescent="0.3">
      <c r="A7" s="42" t="s">
        <v>289</v>
      </c>
      <c r="B7" s="43">
        <f>SUM(B9:B10)</f>
        <v>0</v>
      </c>
    </row>
    <row r="8" spans="1:2" x14ac:dyDescent="0.3">
      <c r="A8" s="42" t="s">
        <v>288</v>
      </c>
      <c r="B8" s="43"/>
    </row>
    <row r="9" spans="1:2" x14ac:dyDescent="0.3">
      <c r="A9" s="42" t="s">
        <v>287</v>
      </c>
      <c r="B9" s="43">
        <v>0</v>
      </c>
    </row>
    <row r="10" spans="1:2" x14ac:dyDescent="0.3">
      <c r="A10" s="42" t="s">
        <v>286</v>
      </c>
      <c r="B10" s="43">
        <v>0</v>
      </c>
    </row>
    <row r="11" spans="1:2" x14ac:dyDescent="0.3">
      <c r="A11" s="42" t="s">
        <v>285</v>
      </c>
      <c r="B11" s="43">
        <v>0</v>
      </c>
    </row>
    <row r="12" spans="1:2" x14ac:dyDescent="0.3">
      <c r="A12" s="42" t="s">
        <v>284</v>
      </c>
      <c r="B12" s="43">
        <v>0</v>
      </c>
    </row>
    <row r="13" spans="1:2" x14ac:dyDescent="0.3">
      <c r="A13" s="42" t="s">
        <v>283</v>
      </c>
      <c r="B13" s="43">
        <v>0</v>
      </c>
    </row>
    <row r="14" spans="1:2" x14ac:dyDescent="0.3">
      <c r="A14" s="42" t="s">
        <v>282</v>
      </c>
      <c r="B14" s="43">
        <v>1069.0030800000002</v>
      </c>
    </row>
    <row r="15" spans="1:2" x14ac:dyDescent="0.3">
      <c r="A15" s="42" t="s">
        <v>281</v>
      </c>
      <c r="B15" s="43">
        <v>0</v>
      </c>
    </row>
    <row r="16" spans="1:2" x14ac:dyDescent="0.3">
      <c r="A16" s="42" t="s">
        <v>280</v>
      </c>
      <c r="B16" s="43">
        <v>0</v>
      </c>
    </row>
    <row r="17" spans="1:2" x14ac:dyDescent="0.3">
      <c r="A17" s="42" t="s">
        <v>279</v>
      </c>
      <c r="B17" s="43">
        <f>B14+B6</f>
        <v>1672.3230800000001</v>
      </c>
    </row>
    <row r="18" spans="1:2" x14ac:dyDescent="0.3">
      <c r="A18" s="42" t="s">
        <v>278</v>
      </c>
      <c r="B18" s="43">
        <f>AVERAGE(B19:B20)</f>
        <v>2502367.75</v>
      </c>
    </row>
    <row r="19" spans="1:2" x14ac:dyDescent="0.3">
      <c r="A19" s="42" t="s">
        <v>277</v>
      </c>
      <c r="B19" s="43">
        <v>2569429</v>
      </c>
    </row>
    <row r="20" spans="1:2" x14ac:dyDescent="0.3">
      <c r="A20" s="42" t="s">
        <v>276</v>
      </c>
      <c r="B20" s="43">
        <f>2424714+'[1]עוקב מדד S&amp;P 500'!B20</f>
        <v>2435306.5</v>
      </c>
    </row>
    <row r="21" spans="1:2" x14ac:dyDescent="0.3">
      <c r="A21" s="42" t="s">
        <v>275</v>
      </c>
      <c r="B21" s="41">
        <f>B17/B18</f>
        <v>6.6829628858508115E-4</v>
      </c>
    </row>
    <row r="22" spans="1:2" x14ac:dyDescent="0.3">
      <c r="A22" s="42" t="s">
        <v>274</v>
      </c>
      <c r="B22" s="43"/>
    </row>
    <row r="23" spans="1:2" x14ac:dyDescent="0.3">
      <c r="A23" s="42" t="s">
        <v>273</v>
      </c>
      <c r="B23" s="43">
        <v>0</v>
      </c>
    </row>
    <row r="24" spans="1:2" x14ac:dyDescent="0.3">
      <c r="A24" s="42" t="s">
        <v>272</v>
      </c>
      <c r="B24" s="43">
        <f>SUM(B25:B37)</f>
        <v>3285.6994311000003</v>
      </c>
    </row>
    <row r="25" spans="1:2" x14ac:dyDescent="0.3">
      <c r="A25" s="42" t="s">
        <v>271</v>
      </c>
      <c r="B25" s="43">
        <f>'[1]פרוט עמלות ניהול חיצוני'!B10</f>
        <v>349.383017</v>
      </c>
    </row>
    <row r="26" spans="1:2" x14ac:dyDescent="0.3">
      <c r="A26" s="42" t="s">
        <v>270</v>
      </c>
      <c r="B26" s="43">
        <f>'[1]פרוט עמלות ניהול חיצוני'!B32</f>
        <v>1279.8764141000001</v>
      </c>
    </row>
    <row r="27" spans="1:2" x14ac:dyDescent="0.3">
      <c r="A27" s="42" t="s">
        <v>269</v>
      </c>
      <c r="B27" s="43">
        <v>0</v>
      </c>
    </row>
    <row r="28" spans="1:2" x14ac:dyDescent="0.3">
      <c r="A28" s="42" t="s">
        <v>268</v>
      </c>
      <c r="B28" s="43">
        <v>0</v>
      </c>
    </row>
    <row r="29" spans="1:2" x14ac:dyDescent="0.3">
      <c r="A29" s="42" t="s">
        <v>267</v>
      </c>
      <c r="B29" s="43">
        <v>101.21</v>
      </c>
    </row>
    <row r="30" spans="1:2" x14ac:dyDescent="0.3">
      <c r="A30" s="42" t="s">
        <v>266</v>
      </c>
      <c r="B30" s="43"/>
    </row>
    <row r="31" spans="1:2" x14ac:dyDescent="0.3">
      <c r="A31" s="42" t="s">
        <v>265</v>
      </c>
      <c r="B31" s="43">
        <v>1218.51</v>
      </c>
    </row>
    <row r="32" spans="1:2" x14ac:dyDescent="0.3">
      <c r="A32" s="42" t="s">
        <v>264</v>
      </c>
      <c r="B32" s="43"/>
    </row>
    <row r="33" spans="1:2" x14ac:dyDescent="0.3">
      <c r="A33" s="42" t="s">
        <v>263</v>
      </c>
      <c r="B33" s="43">
        <v>11.45</v>
      </c>
    </row>
    <row r="34" spans="1:2" x14ac:dyDescent="0.3">
      <c r="A34" s="42" t="s">
        <v>261</v>
      </c>
      <c r="B34" s="43"/>
    </row>
    <row r="35" spans="1:2" x14ac:dyDescent="0.3">
      <c r="A35" s="42" t="s">
        <v>262</v>
      </c>
      <c r="B35" s="43">
        <v>325.27</v>
      </c>
    </row>
    <row r="36" spans="1:2" x14ac:dyDescent="0.3">
      <c r="A36" s="42" t="s">
        <v>261</v>
      </c>
      <c r="B36" s="43"/>
    </row>
    <row r="37" spans="1:2" x14ac:dyDescent="0.3">
      <c r="A37" s="42" t="s">
        <v>260</v>
      </c>
      <c r="B37" s="43">
        <v>0</v>
      </c>
    </row>
    <row r="38" spans="1:2" x14ac:dyDescent="0.3">
      <c r="A38" s="42" t="s">
        <v>259</v>
      </c>
      <c r="B38" s="41">
        <f>B24/B20</f>
        <v>1.3491933894563171E-3</v>
      </c>
    </row>
    <row r="39" spans="1:2" x14ac:dyDescent="0.3">
      <c r="A39" s="42" t="s">
        <v>258</v>
      </c>
      <c r="B39" s="46">
        <f>(0.0024+0.0015+0.0015+0.001)/4</f>
        <v>1.6000000000000001E-3</v>
      </c>
    </row>
    <row r="40" spans="1:2" x14ac:dyDescent="0.3">
      <c r="A40" s="42" t="s">
        <v>257</v>
      </c>
      <c r="B40" s="41">
        <f>B39-B38</f>
        <v>2.50806610543683E-4</v>
      </c>
    </row>
    <row r="41" spans="1:2" x14ac:dyDescent="0.3">
      <c r="A41" s="42" t="s">
        <v>256</v>
      </c>
      <c r="B41" s="43">
        <v>0</v>
      </c>
    </row>
    <row r="42" spans="1:2" x14ac:dyDescent="0.3">
      <c r="A42" s="42" t="s">
        <v>255</v>
      </c>
      <c r="B42" s="43">
        <v>0</v>
      </c>
    </row>
    <row r="43" spans="1:2" x14ac:dyDescent="0.3">
      <c r="A43" s="42" t="s">
        <v>254</v>
      </c>
      <c r="B43" s="43"/>
    </row>
    <row r="44" spans="1:2" x14ac:dyDescent="0.3">
      <c r="A44" s="42" t="s">
        <v>253</v>
      </c>
      <c r="B44" s="43">
        <f>B17+B24-B41</f>
        <v>4958.0225111</v>
      </c>
    </row>
    <row r="45" spans="1:2" x14ac:dyDescent="0.3">
      <c r="A45" s="45" t="s">
        <v>252</v>
      </c>
      <c r="B45" s="44">
        <f>B44/B18</f>
        <v>1.9813324844439829E-3</v>
      </c>
    </row>
    <row r="46" spans="1:2" x14ac:dyDescent="0.3">
      <c r="A46" s="42" t="s">
        <v>251</v>
      </c>
      <c r="B46" s="43"/>
    </row>
    <row r="47" spans="1:2" x14ac:dyDescent="0.3">
      <c r="A47" s="42" t="s">
        <v>250</v>
      </c>
      <c r="B47" s="41">
        <f>(0.0025+0.0015+0.0015+0.001)/4</f>
        <v>1.6249999999999999E-3</v>
      </c>
    </row>
    <row r="48" spans="1:2" x14ac:dyDescent="0.3">
      <c r="A48" s="42" t="s">
        <v>249</v>
      </c>
      <c r="B48" s="43"/>
    </row>
    <row r="49" spans="1:2" x14ac:dyDescent="0.3">
      <c r="A49" s="42" t="s">
        <v>248</v>
      </c>
      <c r="B49" s="41">
        <f>B47+B21</f>
        <v>2.293296288585081E-3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51"/>
  <sheetViews>
    <sheetView rightToLeft="1" topLeftCell="B1" workbookViewId="0">
      <pane ySplit="4" topLeftCell="A5" activePane="bottomLeft" state="frozen"/>
      <selection pane="bottomLeft" activeCell="C47" sqref="C47:D47"/>
    </sheetView>
  </sheetViews>
  <sheetFormatPr defaultRowHeight="14" x14ac:dyDescent="0.3"/>
  <cols>
    <col min="1" max="2" width="10" customWidth="1"/>
    <col min="3" max="3" width="96" customWidth="1"/>
    <col min="4" max="4" width="14" customWidth="1"/>
    <col min="5" max="5" width="13.08203125" customWidth="1"/>
    <col min="7" max="7" width="17.33203125" customWidth="1"/>
    <col min="8" max="8" width="13.5" customWidth="1"/>
    <col min="9" max="9" width="12.33203125" bestFit="1" customWidth="1"/>
  </cols>
  <sheetData>
    <row r="1" spans="1:6" ht="30.65" customHeight="1" x14ac:dyDescent="0.3">
      <c r="A1" s="1" t="s">
        <v>0</v>
      </c>
    </row>
    <row r="2" spans="1:6" ht="20.5" customHeight="1" x14ac:dyDescent="0.3">
      <c r="A2" s="1" t="s">
        <v>166</v>
      </c>
    </row>
    <row r="4" spans="1:6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6" x14ac:dyDescent="0.3">
      <c r="A5" s="5">
        <v>5</v>
      </c>
      <c r="B5" s="5">
        <v>0</v>
      </c>
      <c r="C5" s="4" t="s">
        <v>167</v>
      </c>
      <c r="D5" s="6">
        <v>0</v>
      </c>
      <c r="E5" s="6">
        <v>0</v>
      </c>
    </row>
    <row r="6" spans="1:6" x14ac:dyDescent="0.3">
      <c r="A6" s="8">
        <v>10</v>
      </c>
      <c r="B6" s="8">
        <v>2</v>
      </c>
      <c r="C6" s="7" t="s">
        <v>168</v>
      </c>
      <c r="D6" s="11">
        <f>SUM(D7:D8)</f>
        <v>674.07</v>
      </c>
      <c r="E6" s="9">
        <v>0</v>
      </c>
    </row>
    <row r="7" spans="1:6" x14ac:dyDescent="0.3">
      <c r="A7" s="5">
        <v>12</v>
      </c>
      <c r="B7" s="5">
        <v>2</v>
      </c>
      <c r="C7" s="4" t="s">
        <v>169</v>
      </c>
      <c r="D7" s="6">
        <v>0</v>
      </c>
      <c r="E7" s="6">
        <v>0</v>
      </c>
    </row>
    <row r="8" spans="1:6" x14ac:dyDescent="0.3">
      <c r="A8" s="8">
        <v>14</v>
      </c>
      <c r="B8" s="8">
        <v>2</v>
      </c>
      <c r="C8" s="7" t="s">
        <v>170</v>
      </c>
      <c r="D8" s="11">
        <v>674.07</v>
      </c>
      <c r="E8" s="12">
        <v>0.02</v>
      </c>
    </row>
    <row r="9" spans="1:6" x14ac:dyDescent="0.3">
      <c r="A9" s="5">
        <v>25</v>
      </c>
      <c r="B9" s="5">
        <v>2</v>
      </c>
      <c r="C9" s="4" t="s">
        <v>171</v>
      </c>
      <c r="D9" s="6">
        <v>0</v>
      </c>
      <c r="E9" s="6">
        <v>0</v>
      </c>
    </row>
    <row r="10" spans="1:6" x14ac:dyDescent="0.3">
      <c r="A10" s="8">
        <v>26</v>
      </c>
      <c r="B10" s="8">
        <v>0</v>
      </c>
      <c r="C10" s="7" t="s">
        <v>172</v>
      </c>
      <c r="D10" s="9">
        <v>0</v>
      </c>
      <c r="E10" s="9">
        <v>0</v>
      </c>
    </row>
    <row r="11" spans="1:6" x14ac:dyDescent="0.3">
      <c r="A11" s="5">
        <v>30</v>
      </c>
      <c r="B11" s="5">
        <v>2</v>
      </c>
      <c r="C11" s="4" t="s">
        <v>173</v>
      </c>
      <c r="D11" s="6">
        <v>0</v>
      </c>
      <c r="E11" s="6">
        <v>0</v>
      </c>
    </row>
    <row r="12" spans="1:6" x14ac:dyDescent="0.3">
      <c r="A12" s="8">
        <v>40</v>
      </c>
      <c r="B12" s="8">
        <v>2</v>
      </c>
      <c r="C12" s="7" t="s">
        <v>174</v>
      </c>
      <c r="D12" s="9">
        <v>0</v>
      </c>
      <c r="E12" s="9">
        <v>0</v>
      </c>
    </row>
    <row r="13" spans="1:6" x14ac:dyDescent="0.3">
      <c r="A13" s="5">
        <v>45</v>
      </c>
      <c r="B13" s="5">
        <v>2</v>
      </c>
      <c r="C13" s="4" t="s">
        <v>175</v>
      </c>
      <c r="D13" s="6">
        <v>0</v>
      </c>
      <c r="E13" s="6">
        <v>0</v>
      </c>
    </row>
    <row r="14" spans="1:6" x14ac:dyDescent="0.3">
      <c r="A14" s="8">
        <v>50</v>
      </c>
      <c r="B14" s="8">
        <v>2</v>
      </c>
      <c r="C14" s="7" t="s">
        <v>176</v>
      </c>
      <c r="D14" s="9">
        <v>0</v>
      </c>
      <c r="E14" s="9">
        <v>0</v>
      </c>
    </row>
    <row r="15" spans="1:6" x14ac:dyDescent="0.3">
      <c r="A15" s="5">
        <v>55</v>
      </c>
      <c r="B15" s="5">
        <v>2</v>
      </c>
      <c r="C15" s="4" t="s">
        <v>177</v>
      </c>
      <c r="D15" s="6">
        <v>0</v>
      </c>
      <c r="E15" s="6">
        <v>0</v>
      </c>
    </row>
    <row r="16" spans="1:6" x14ac:dyDescent="0.3">
      <c r="A16" s="8">
        <v>57</v>
      </c>
      <c r="B16" s="8">
        <v>2</v>
      </c>
      <c r="C16" s="7" t="s">
        <v>178</v>
      </c>
      <c r="D16" s="16">
        <v>479.2</v>
      </c>
      <c r="E16" s="9">
        <v>0</v>
      </c>
      <c r="F16" s="38"/>
    </row>
    <row r="17" spans="1:8" x14ac:dyDescent="0.3">
      <c r="A17" s="5">
        <v>59</v>
      </c>
      <c r="B17" s="5">
        <v>2</v>
      </c>
      <c r="C17" s="4" t="s">
        <v>179</v>
      </c>
      <c r="D17" s="6">
        <v>0</v>
      </c>
      <c r="E17" s="6">
        <v>0</v>
      </c>
    </row>
    <row r="18" spans="1:8" x14ac:dyDescent="0.3">
      <c r="A18" s="8">
        <v>61</v>
      </c>
      <c r="B18" s="8">
        <v>2</v>
      </c>
      <c r="C18" s="7" t="s">
        <v>180</v>
      </c>
      <c r="D18" s="9">
        <v>0</v>
      </c>
      <c r="E18" s="9">
        <v>0</v>
      </c>
    </row>
    <row r="19" spans="1:8" x14ac:dyDescent="0.3">
      <c r="A19" s="5">
        <v>62</v>
      </c>
      <c r="B19" s="5">
        <v>2</v>
      </c>
      <c r="C19" s="4" t="s">
        <v>181</v>
      </c>
      <c r="D19" s="10">
        <f>D8+D16</f>
        <v>1153.27</v>
      </c>
      <c r="E19" s="6">
        <v>0</v>
      </c>
    </row>
    <row r="20" spans="1:8" x14ac:dyDescent="0.3">
      <c r="A20" s="8">
        <v>63</v>
      </c>
      <c r="B20" s="8">
        <v>2</v>
      </c>
      <c r="C20" s="7" t="s">
        <v>182</v>
      </c>
      <c r="D20" s="21">
        <f>AVERAGE(D21:D22)</f>
        <v>2701050.18934</v>
      </c>
      <c r="E20" s="9">
        <v>0</v>
      </c>
    </row>
    <row r="21" spans="1:8" x14ac:dyDescent="0.3">
      <c r="A21" s="5">
        <v>64</v>
      </c>
      <c r="B21" s="5">
        <v>2</v>
      </c>
      <c r="C21" s="4" t="s">
        <v>212</v>
      </c>
      <c r="D21" s="23">
        <v>2832670.3786799996</v>
      </c>
      <c r="E21" s="15">
        <v>100</v>
      </c>
      <c r="F21" s="38"/>
    </row>
    <row r="22" spans="1:8" x14ac:dyDescent="0.3">
      <c r="A22" s="8">
        <v>65</v>
      </c>
      <c r="B22" s="8">
        <v>2</v>
      </c>
      <c r="C22" s="7" t="s">
        <v>211</v>
      </c>
      <c r="D22" s="16">
        <v>2569430</v>
      </c>
      <c r="E22" s="14">
        <v>100</v>
      </c>
      <c r="F22" s="38"/>
      <c r="G22" s="19"/>
      <c r="H22" s="20"/>
    </row>
    <row r="23" spans="1:8" x14ac:dyDescent="0.3">
      <c r="A23" s="5">
        <v>66</v>
      </c>
      <c r="B23" s="5">
        <v>2</v>
      </c>
      <c r="C23" s="4" t="s">
        <v>183</v>
      </c>
      <c r="D23" s="22">
        <f>D19/D20</f>
        <v>4.2697096283197939E-4</v>
      </c>
      <c r="E23" s="6">
        <v>0</v>
      </c>
    </row>
    <row r="24" spans="1:8" x14ac:dyDescent="0.3">
      <c r="A24" s="8">
        <v>70</v>
      </c>
      <c r="B24" s="8">
        <v>0</v>
      </c>
      <c r="C24" s="7" t="s">
        <v>184</v>
      </c>
      <c r="D24" s="9">
        <v>0</v>
      </c>
      <c r="E24" s="9">
        <v>0</v>
      </c>
    </row>
    <row r="25" spans="1:8" x14ac:dyDescent="0.3">
      <c r="A25" s="5">
        <v>72</v>
      </c>
      <c r="B25" s="5">
        <v>2</v>
      </c>
      <c r="C25" s="4" t="s">
        <v>185</v>
      </c>
      <c r="D25" s="6">
        <v>0</v>
      </c>
      <c r="E25" s="6">
        <v>0</v>
      </c>
    </row>
    <row r="26" spans="1:8" x14ac:dyDescent="0.3">
      <c r="A26" s="8">
        <v>74</v>
      </c>
      <c r="B26" s="8">
        <v>2</v>
      </c>
      <c r="C26" s="7" t="s">
        <v>186</v>
      </c>
      <c r="D26" s="37">
        <f>SUM(D27:D39)</f>
        <v>4068.5997000000002</v>
      </c>
      <c r="E26" s="9">
        <v>0</v>
      </c>
    </row>
    <row r="27" spans="1:8" x14ac:dyDescent="0.3">
      <c r="A27" s="5">
        <v>80</v>
      </c>
      <c r="B27" s="5">
        <v>3</v>
      </c>
      <c r="C27" s="4" t="s">
        <v>187</v>
      </c>
      <c r="D27" s="34">
        <f>'פרוט עמלות ניהול חיצוני'!E13</f>
        <v>606.67399999999998</v>
      </c>
      <c r="E27" s="6">
        <v>0</v>
      </c>
      <c r="F27" s="38"/>
    </row>
    <row r="28" spans="1:8" x14ac:dyDescent="0.3">
      <c r="A28" s="8">
        <v>85</v>
      </c>
      <c r="B28" s="8">
        <v>3</v>
      </c>
      <c r="C28" s="7" t="s">
        <v>188</v>
      </c>
      <c r="D28" s="35">
        <f>'פרוט עמלות ניהול חיצוני'!E41</f>
        <v>1557.2557000000002</v>
      </c>
      <c r="E28" s="9">
        <v>0</v>
      </c>
      <c r="F28" s="38"/>
    </row>
    <row r="29" spans="1:8" x14ac:dyDescent="0.3">
      <c r="A29" s="5">
        <v>90</v>
      </c>
      <c r="B29" s="5">
        <v>3</v>
      </c>
      <c r="C29" s="4" t="s">
        <v>189</v>
      </c>
      <c r="D29" s="6">
        <v>0</v>
      </c>
      <c r="E29" s="6">
        <v>0</v>
      </c>
    </row>
    <row r="30" spans="1:8" x14ac:dyDescent="0.3">
      <c r="A30" s="8">
        <v>100</v>
      </c>
      <c r="B30" s="8">
        <v>3</v>
      </c>
      <c r="C30" s="7" t="s">
        <v>190</v>
      </c>
      <c r="D30" s="9">
        <v>0</v>
      </c>
      <c r="E30" s="9">
        <v>0</v>
      </c>
    </row>
    <row r="31" spans="1:8" x14ac:dyDescent="0.3">
      <c r="A31" s="5">
        <v>105</v>
      </c>
      <c r="B31" s="5">
        <v>3</v>
      </c>
      <c r="C31" s="4" t="s">
        <v>191</v>
      </c>
      <c r="D31" s="10">
        <v>227.06</v>
      </c>
      <c r="E31" s="13">
        <v>0.01</v>
      </c>
    </row>
    <row r="32" spans="1:8" x14ac:dyDescent="0.3">
      <c r="A32" s="8">
        <v>106</v>
      </c>
      <c r="B32" s="8">
        <v>0</v>
      </c>
      <c r="C32" s="7" t="s">
        <v>192</v>
      </c>
      <c r="D32" s="9">
        <v>0</v>
      </c>
      <c r="E32" s="9">
        <v>0</v>
      </c>
    </row>
    <row r="33" spans="1:9" x14ac:dyDescent="0.3">
      <c r="A33" s="5">
        <v>110</v>
      </c>
      <c r="B33" s="5">
        <v>3</v>
      </c>
      <c r="C33" s="4" t="s">
        <v>193</v>
      </c>
      <c r="D33" s="10">
        <v>1229.81</v>
      </c>
      <c r="E33" s="13">
        <v>0.05</v>
      </c>
    </row>
    <row r="34" spans="1:9" x14ac:dyDescent="0.3">
      <c r="A34" s="8">
        <v>111</v>
      </c>
      <c r="B34" s="8">
        <v>0</v>
      </c>
      <c r="C34" s="7" t="s">
        <v>194</v>
      </c>
      <c r="D34" s="9">
        <v>0</v>
      </c>
      <c r="E34" s="9">
        <v>0</v>
      </c>
    </row>
    <row r="35" spans="1:9" x14ac:dyDescent="0.3">
      <c r="A35" s="5">
        <v>120</v>
      </c>
      <c r="B35" s="5">
        <v>3</v>
      </c>
      <c r="C35" s="4" t="s">
        <v>195</v>
      </c>
      <c r="D35" s="10">
        <v>16.63</v>
      </c>
      <c r="E35" s="6">
        <v>0</v>
      </c>
    </row>
    <row r="36" spans="1:9" x14ac:dyDescent="0.3">
      <c r="A36" s="8">
        <v>121</v>
      </c>
      <c r="B36" s="8">
        <v>0</v>
      </c>
      <c r="C36" s="7" t="s">
        <v>196</v>
      </c>
      <c r="D36" s="9">
        <v>0</v>
      </c>
      <c r="E36" s="9">
        <v>0</v>
      </c>
    </row>
    <row r="37" spans="1:9" x14ac:dyDescent="0.3">
      <c r="A37" s="5">
        <v>130</v>
      </c>
      <c r="B37" s="5">
        <v>3</v>
      </c>
      <c r="C37" s="4" t="s">
        <v>197</v>
      </c>
      <c r="D37" s="10">
        <v>431.17</v>
      </c>
      <c r="E37" s="13">
        <v>0.02</v>
      </c>
    </row>
    <row r="38" spans="1:9" x14ac:dyDescent="0.3">
      <c r="A38" s="8">
        <v>131</v>
      </c>
      <c r="B38" s="8">
        <v>0</v>
      </c>
      <c r="C38" s="7" t="s">
        <v>196</v>
      </c>
      <c r="D38" s="9">
        <v>0</v>
      </c>
      <c r="E38" s="9">
        <v>0</v>
      </c>
    </row>
    <row r="39" spans="1:9" x14ac:dyDescent="0.3">
      <c r="A39" s="5">
        <v>135</v>
      </c>
      <c r="B39" s="5">
        <v>3</v>
      </c>
      <c r="C39" s="4" t="s">
        <v>198</v>
      </c>
      <c r="D39" s="6">
        <v>0</v>
      </c>
      <c r="E39" s="6">
        <v>0</v>
      </c>
    </row>
    <row r="40" spans="1:9" x14ac:dyDescent="0.3">
      <c r="A40" s="8">
        <v>140</v>
      </c>
      <c r="B40" s="8">
        <v>2</v>
      </c>
      <c r="C40" s="7" t="s">
        <v>199</v>
      </c>
      <c r="D40" s="24">
        <f>D26/D22</f>
        <v>1.5834639200133882E-3</v>
      </c>
      <c r="E40" s="9">
        <v>0</v>
      </c>
    </row>
    <row r="41" spans="1:9" x14ac:dyDescent="0.3">
      <c r="A41" s="5">
        <v>142</v>
      </c>
      <c r="B41" s="5">
        <v>2</v>
      </c>
      <c r="C41" s="4" t="s">
        <v>200</v>
      </c>
      <c r="D41" s="36">
        <v>2.3999999999999998E-3</v>
      </c>
      <c r="E41" s="6">
        <v>0</v>
      </c>
      <c r="I41" s="19"/>
    </row>
    <row r="42" spans="1:9" x14ac:dyDescent="0.3">
      <c r="A42" s="8">
        <v>144</v>
      </c>
      <c r="B42" s="8">
        <v>2</v>
      </c>
      <c r="C42" s="7" t="s">
        <v>201</v>
      </c>
      <c r="D42" s="24">
        <f>D41-D40</f>
        <v>8.165360799866116E-4</v>
      </c>
      <c r="E42" s="9">
        <v>0</v>
      </c>
      <c r="I42" s="21"/>
    </row>
    <row r="43" spans="1:9" x14ac:dyDescent="0.3">
      <c r="A43" s="5">
        <v>145</v>
      </c>
      <c r="B43" s="5">
        <v>2</v>
      </c>
      <c r="C43" s="4" t="s">
        <v>202</v>
      </c>
      <c r="D43" s="6">
        <v>0</v>
      </c>
      <c r="E43" s="6">
        <v>0</v>
      </c>
      <c r="I43" s="19"/>
    </row>
    <row r="44" spans="1:9" x14ac:dyDescent="0.3">
      <c r="A44" s="8">
        <v>150</v>
      </c>
      <c r="B44" s="8">
        <v>2</v>
      </c>
      <c r="C44" s="7" t="s">
        <v>203</v>
      </c>
      <c r="D44" s="9">
        <v>0</v>
      </c>
      <c r="E44" s="9">
        <v>0</v>
      </c>
      <c r="I44" s="19"/>
    </row>
    <row r="45" spans="1:9" x14ac:dyDescent="0.3">
      <c r="A45" s="5">
        <v>160</v>
      </c>
      <c r="B45" s="5">
        <v>0</v>
      </c>
      <c r="C45" s="4" t="s">
        <v>204</v>
      </c>
      <c r="D45" s="17">
        <f>D19+D26-D25</f>
        <v>5221.8697000000002</v>
      </c>
      <c r="E45" s="6">
        <v>0</v>
      </c>
    </row>
    <row r="46" spans="1:9" x14ac:dyDescent="0.3">
      <c r="A46" s="8">
        <v>162</v>
      </c>
      <c r="B46" s="8">
        <v>2</v>
      </c>
      <c r="C46" s="7" t="s">
        <v>205</v>
      </c>
      <c r="D46" s="37">
        <f>D19+D26-D44</f>
        <v>5221.8697000000002</v>
      </c>
      <c r="E46" s="9">
        <v>0</v>
      </c>
      <c r="I46" s="19"/>
    </row>
    <row r="47" spans="1:9" x14ac:dyDescent="0.3">
      <c r="A47" s="5">
        <v>165</v>
      </c>
      <c r="B47" s="5">
        <v>2</v>
      </c>
      <c r="C47" s="50" t="s">
        <v>206</v>
      </c>
      <c r="D47" s="51">
        <f>D46/D20</f>
        <v>1.9332738505225483E-3</v>
      </c>
      <c r="E47" s="6">
        <v>0</v>
      </c>
    </row>
    <row r="48" spans="1:9" x14ac:dyDescent="0.3">
      <c r="A48" s="8">
        <v>167</v>
      </c>
      <c r="B48" s="8">
        <v>0</v>
      </c>
      <c r="C48" s="7" t="s">
        <v>207</v>
      </c>
      <c r="D48" s="11">
        <f>D19</f>
        <v>1153.27</v>
      </c>
      <c r="E48" s="9">
        <v>0</v>
      </c>
    </row>
    <row r="49" spans="1:5" x14ac:dyDescent="0.3">
      <c r="A49" s="5">
        <v>170</v>
      </c>
      <c r="B49" s="5">
        <v>2</v>
      </c>
      <c r="C49" s="4" t="s">
        <v>208</v>
      </c>
      <c r="D49" s="36">
        <v>2.3999999999999998E-3</v>
      </c>
      <c r="E49" s="6">
        <v>0</v>
      </c>
    </row>
    <row r="50" spans="1:5" x14ac:dyDescent="0.3">
      <c r="A50" s="8">
        <v>172</v>
      </c>
      <c r="B50" s="8">
        <v>0</v>
      </c>
      <c r="C50" s="7" t="s">
        <v>209</v>
      </c>
      <c r="D50" s="9">
        <v>0</v>
      </c>
      <c r="E50" s="9">
        <v>0</v>
      </c>
    </row>
    <row r="51" spans="1:5" x14ac:dyDescent="0.3">
      <c r="A51" s="5">
        <v>180</v>
      </c>
      <c r="B51" s="5">
        <v>2</v>
      </c>
      <c r="C51" s="4" t="s">
        <v>210</v>
      </c>
      <c r="D51" s="22">
        <f>D49+D23</f>
        <v>2.8269709628319793E-3</v>
      </c>
      <c r="E51" s="6">
        <v>0</v>
      </c>
    </row>
  </sheetData>
  <autoFilter ref="A4:E51" xr:uid="{00000000-0009-0000-0000-000002000000}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4839-B3AA-41ED-9D9A-10E4D37E9D59}">
  <dimension ref="A1:G51"/>
  <sheetViews>
    <sheetView rightToLeft="1" topLeftCell="A40" workbookViewId="0">
      <selection activeCell="C23" sqref="C23:D23"/>
    </sheetView>
  </sheetViews>
  <sheetFormatPr defaultRowHeight="14" x14ac:dyDescent="0.3"/>
  <cols>
    <col min="1" max="2" width="10" customWidth="1"/>
    <col min="3" max="3" width="96" customWidth="1"/>
    <col min="4" max="4" width="14" customWidth="1"/>
    <col min="5" max="5" width="10" customWidth="1"/>
    <col min="7" max="7" width="14" customWidth="1"/>
  </cols>
  <sheetData>
    <row r="1" spans="1:5" ht="30.65" customHeight="1" x14ac:dyDescent="0.3">
      <c r="A1" s="1" t="s">
        <v>213</v>
      </c>
    </row>
    <row r="2" spans="1:5" ht="20.5" customHeight="1" x14ac:dyDescent="0.3">
      <c r="A2" s="1" t="s">
        <v>166</v>
      </c>
    </row>
    <row r="4" spans="1:5" ht="2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5">
        <v>5</v>
      </c>
      <c r="B5" s="5">
        <v>0</v>
      </c>
      <c r="C5" s="4" t="s">
        <v>167</v>
      </c>
      <c r="D5" s="6">
        <v>0</v>
      </c>
      <c r="E5" s="6">
        <v>0</v>
      </c>
    </row>
    <row r="6" spans="1:5" x14ac:dyDescent="0.3">
      <c r="A6" s="8">
        <v>10</v>
      </c>
      <c r="B6" s="8">
        <v>2</v>
      </c>
      <c r="C6" s="7" t="s">
        <v>168</v>
      </c>
      <c r="D6" s="11">
        <v>624.29</v>
      </c>
      <c r="E6" s="9">
        <v>0</v>
      </c>
    </row>
    <row r="7" spans="1:5" x14ac:dyDescent="0.3">
      <c r="A7" s="5">
        <v>12</v>
      </c>
      <c r="B7" s="5">
        <v>2</v>
      </c>
      <c r="C7" s="4" t="s">
        <v>169</v>
      </c>
      <c r="D7" s="6">
        <v>0</v>
      </c>
      <c r="E7" s="6">
        <v>0</v>
      </c>
    </row>
    <row r="8" spans="1:5" x14ac:dyDescent="0.3">
      <c r="A8" s="8">
        <v>14</v>
      </c>
      <c r="B8" s="8">
        <v>2</v>
      </c>
      <c r="C8" s="7" t="s">
        <v>170</v>
      </c>
      <c r="D8" s="11">
        <v>624.29</v>
      </c>
      <c r="E8" s="12">
        <v>0.02</v>
      </c>
    </row>
    <row r="9" spans="1:5" x14ac:dyDescent="0.3">
      <c r="A9" s="5">
        <v>25</v>
      </c>
      <c r="B9" s="5">
        <v>2</v>
      </c>
      <c r="C9" s="4" t="s">
        <v>171</v>
      </c>
      <c r="D9" s="6">
        <v>0</v>
      </c>
      <c r="E9" s="6">
        <v>0</v>
      </c>
    </row>
    <row r="10" spans="1:5" x14ac:dyDescent="0.3">
      <c r="A10" s="8">
        <v>26</v>
      </c>
      <c r="B10" s="8">
        <v>0</v>
      </c>
      <c r="C10" s="7" t="s">
        <v>172</v>
      </c>
      <c r="D10" s="9">
        <v>0</v>
      </c>
      <c r="E10" s="9">
        <v>0</v>
      </c>
    </row>
    <row r="11" spans="1:5" x14ac:dyDescent="0.3">
      <c r="A11" s="5">
        <v>30</v>
      </c>
      <c r="B11" s="5">
        <v>2</v>
      </c>
      <c r="C11" s="4" t="s">
        <v>173</v>
      </c>
      <c r="D11" s="6">
        <v>0</v>
      </c>
      <c r="E11" s="6">
        <v>0</v>
      </c>
    </row>
    <row r="12" spans="1:5" x14ac:dyDescent="0.3">
      <c r="A12" s="8">
        <v>40</v>
      </c>
      <c r="B12" s="8">
        <v>2</v>
      </c>
      <c r="C12" s="7" t="s">
        <v>174</v>
      </c>
      <c r="D12" s="9">
        <v>0</v>
      </c>
      <c r="E12" s="9">
        <v>0</v>
      </c>
    </row>
    <row r="13" spans="1:5" x14ac:dyDescent="0.3">
      <c r="A13" s="5">
        <v>45</v>
      </c>
      <c r="B13" s="5">
        <v>2</v>
      </c>
      <c r="C13" s="4" t="s">
        <v>175</v>
      </c>
      <c r="D13" s="6">
        <v>0</v>
      </c>
      <c r="E13" s="6">
        <v>0</v>
      </c>
    </row>
    <row r="14" spans="1:5" x14ac:dyDescent="0.3">
      <c r="A14" s="8">
        <v>50</v>
      </c>
      <c r="B14" s="8">
        <v>2</v>
      </c>
      <c r="C14" s="7" t="s">
        <v>176</v>
      </c>
      <c r="D14" s="9">
        <v>0</v>
      </c>
      <c r="E14" s="9">
        <v>0</v>
      </c>
    </row>
    <row r="15" spans="1:5" x14ac:dyDescent="0.3">
      <c r="A15" s="5">
        <v>55</v>
      </c>
      <c r="B15" s="5">
        <v>2</v>
      </c>
      <c r="C15" s="4" t="s">
        <v>177</v>
      </c>
      <c r="D15" s="6">
        <v>0</v>
      </c>
      <c r="E15" s="6">
        <v>0</v>
      </c>
    </row>
    <row r="16" spans="1:5" x14ac:dyDescent="0.3">
      <c r="A16" s="8">
        <v>57</v>
      </c>
      <c r="B16" s="8">
        <v>2</v>
      </c>
      <c r="C16" s="7" t="s">
        <v>178</v>
      </c>
      <c r="D16" s="16">
        <v>446.23785999999978</v>
      </c>
      <c r="E16" s="9">
        <v>0</v>
      </c>
    </row>
    <row r="17" spans="1:7" x14ac:dyDescent="0.3">
      <c r="A17" s="5">
        <v>59</v>
      </c>
      <c r="B17" s="5">
        <v>2</v>
      </c>
      <c r="C17" s="4" t="s">
        <v>179</v>
      </c>
      <c r="D17" s="6">
        <v>0</v>
      </c>
      <c r="E17" s="6">
        <v>0</v>
      </c>
    </row>
    <row r="18" spans="1:7" x14ac:dyDescent="0.3">
      <c r="A18" s="8">
        <v>61</v>
      </c>
      <c r="B18" s="8">
        <v>2</v>
      </c>
      <c r="C18" s="7" t="s">
        <v>180</v>
      </c>
      <c r="D18" s="9">
        <v>0</v>
      </c>
      <c r="E18" s="9">
        <v>0</v>
      </c>
    </row>
    <row r="19" spans="1:7" x14ac:dyDescent="0.3">
      <c r="A19" s="5">
        <v>62</v>
      </c>
      <c r="B19" s="5">
        <v>2</v>
      </c>
      <c r="C19" s="4" t="s">
        <v>181</v>
      </c>
      <c r="D19" s="18">
        <f>D8+D16</f>
        <v>1070.5278599999997</v>
      </c>
      <c r="E19" s="6">
        <v>0</v>
      </c>
    </row>
    <row r="20" spans="1:7" x14ac:dyDescent="0.3">
      <c r="A20" s="8">
        <v>63</v>
      </c>
      <c r="B20" s="8">
        <v>2</v>
      </c>
      <c r="C20" s="7" t="s">
        <v>182</v>
      </c>
      <c r="D20" s="14">
        <f>AVERAGE(D21:D22)</f>
        <v>2525890.1922599999</v>
      </c>
      <c r="E20" s="9">
        <v>0</v>
      </c>
    </row>
    <row r="21" spans="1:7" x14ac:dyDescent="0.3">
      <c r="A21" s="5">
        <v>64</v>
      </c>
      <c r="B21" s="5">
        <v>2</v>
      </c>
      <c r="C21" s="4" t="s">
        <v>212</v>
      </c>
      <c r="D21" s="15">
        <v>2610651.3845199998</v>
      </c>
      <c r="E21" s="15">
        <v>100</v>
      </c>
      <c r="G21" s="19"/>
    </row>
    <row r="22" spans="1:7" x14ac:dyDescent="0.3">
      <c r="A22" s="8">
        <v>65</v>
      </c>
      <c r="B22" s="8">
        <v>2</v>
      </c>
      <c r="C22" s="7" t="s">
        <v>211</v>
      </c>
      <c r="D22" s="14">
        <v>2441129</v>
      </c>
      <c r="E22" s="14">
        <v>100</v>
      </c>
    </row>
    <row r="23" spans="1:7" x14ac:dyDescent="0.3">
      <c r="A23" s="5">
        <v>66</v>
      </c>
      <c r="B23" s="5">
        <v>2</v>
      </c>
      <c r="C23" s="50" t="s">
        <v>183</v>
      </c>
      <c r="D23" s="51">
        <f>D19/D20</f>
        <v>4.2382201066395607E-4</v>
      </c>
      <c r="E23" s="6">
        <v>0</v>
      </c>
    </row>
    <row r="24" spans="1:7" x14ac:dyDescent="0.3">
      <c r="A24" s="8">
        <v>70</v>
      </c>
      <c r="B24" s="8">
        <v>0</v>
      </c>
      <c r="C24" s="7" t="s">
        <v>184</v>
      </c>
      <c r="D24" s="9">
        <v>0</v>
      </c>
      <c r="E24" s="9">
        <v>0</v>
      </c>
    </row>
    <row r="25" spans="1:7" x14ac:dyDescent="0.3">
      <c r="A25" s="5">
        <v>72</v>
      </c>
      <c r="B25" s="5">
        <v>2</v>
      </c>
      <c r="C25" s="4" t="s">
        <v>185</v>
      </c>
      <c r="D25" s="6">
        <v>0</v>
      </c>
      <c r="E25" s="6">
        <v>0</v>
      </c>
    </row>
    <row r="26" spans="1:7" x14ac:dyDescent="0.3">
      <c r="A26" s="8">
        <v>74</v>
      </c>
      <c r="B26" s="8">
        <v>2</v>
      </c>
      <c r="C26" s="7" t="s">
        <v>186</v>
      </c>
      <c r="D26" s="26">
        <f>SUM(D27:D39)</f>
        <v>3887.6967</v>
      </c>
      <c r="E26" s="9">
        <v>0</v>
      </c>
    </row>
    <row r="27" spans="1:7" x14ac:dyDescent="0.3">
      <c r="A27" s="5">
        <v>80</v>
      </c>
      <c r="B27" s="5">
        <v>3</v>
      </c>
      <c r="C27" s="7" t="s">
        <v>187</v>
      </c>
      <c r="D27" s="34">
        <f>'פרוט עמלות ניהול חיצוני'!E13-'פרוט עמלות ניהול חיצוני'!E12</f>
        <v>585.21100000000001</v>
      </c>
      <c r="E27" s="6">
        <v>0</v>
      </c>
    </row>
    <row r="28" spans="1:7" x14ac:dyDescent="0.3">
      <c r="A28" s="8">
        <v>85</v>
      </c>
      <c r="B28" s="8">
        <v>3</v>
      </c>
      <c r="C28" s="7" t="s">
        <v>188</v>
      </c>
      <c r="D28" s="35">
        <f>'פרוט עמלות ניהול חיצוני'!E41</f>
        <v>1557.2557000000002</v>
      </c>
      <c r="E28" s="9">
        <v>0</v>
      </c>
    </row>
    <row r="29" spans="1:7" x14ac:dyDescent="0.3">
      <c r="A29" s="5">
        <v>90</v>
      </c>
      <c r="B29" s="5">
        <v>3</v>
      </c>
      <c r="C29" s="4" t="s">
        <v>189</v>
      </c>
      <c r="D29" s="6">
        <v>0</v>
      </c>
      <c r="E29" s="6">
        <v>0</v>
      </c>
    </row>
    <row r="30" spans="1:7" x14ac:dyDescent="0.3">
      <c r="A30" s="8">
        <v>100</v>
      </c>
      <c r="B30" s="8">
        <v>3</v>
      </c>
      <c r="C30" s="7" t="s">
        <v>190</v>
      </c>
      <c r="D30" s="9">
        <v>0</v>
      </c>
      <c r="E30" s="9">
        <v>0</v>
      </c>
    </row>
    <row r="31" spans="1:7" x14ac:dyDescent="0.3">
      <c r="A31" s="5">
        <v>105</v>
      </c>
      <c r="B31" s="5">
        <v>3</v>
      </c>
      <c r="C31" s="4" t="s">
        <v>191</v>
      </c>
      <c r="D31" s="10">
        <v>201.92</v>
      </c>
      <c r="E31" s="13">
        <v>0.01</v>
      </c>
    </row>
    <row r="32" spans="1:7" x14ac:dyDescent="0.3">
      <c r="A32" s="8">
        <v>106</v>
      </c>
      <c r="B32" s="8">
        <v>0</v>
      </c>
      <c r="C32" s="7" t="s">
        <v>192</v>
      </c>
      <c r="D32" s="9">
        <v>0</v>
      </c>
      <c r="E32" s="9">
        <v>0</v>
      </c>
    </row>
    <row r="33" spans="1:5" x14ac:dyDescent="0.3">
      <c r="A33" s="5">
        <v>110</v>
      </c>
      <c r="B33" s="5">
        <v>3</v>
      </c>
      <c r="C33" s="4" t="s">
        <v>193</v>
      </c>
      <c r="D33" s="10">
        <v>1132.23</v>
      </c>
      <c r="E33" s="13">
        <v>0.05</v>
      </c>
    </row>
    <row r="34" spans="1:5" x14ac:dyDescent="0.3">
      <c r="A34" s="8">
        <v>111</v>
      </c>
      <c r="B34" s="8">
        <v>0</v>
      </c>
      <c r="C34" s="7" t="s">
        <v>194</v>
      </c>
      <c r="D34" s="9">
        <v>0</v>
      </c>
      <c r="E34" s="9">
        <v>0</v>
      </c>
    </row>
    <row r="35" spans="1:5" x14ac:dyDescent="0.3">
      <c r="A35" s="5">
        <v>120</v>
      </c>
      <c r="B35" s="5">
        <v>3</v>
      </c>
      <c r="C35" s="4" t="s">
        <v>195</v>
      </c>
      <c r="D35" s="10">
        <v>15.89</v>
      </c>
      <c r="E35" s="6">
        <v>0</v>
      </c>
    </row>
    <row r="36" spans="1:5" x14ac:dyDescent="0.3">
      <c r="A36" s="8">
        <v>121</v>
      </c>
      <c r="B36" s="8">
        <v>0</v>
      </c>
      <c r="C36" s="7" t="s">
        <v>196</v>
      </c>
      <c r="D36" s="9">
        <v>0</v>
      </c>
      <c r="E36" s="9">
        <v>0</v>
      </c>
    </row>
    <row r="37" spans="1:5" x14ac:dyDescent="0.3">
      <c r="A37" s="5">
        <v>130</v>
      </c>
      <c r="B37" s="5">
        <v>3</v>
      </c>
      <c r="C37" s="4" t="s">
        <v>197</v>
      </c>
      <c r="D37" s="10">
        <v>395.19</v>
      </c>
      <c r="E37" s="13">
        <v>0.02</v>
      </c>
    </row>
    <row r="38" spans="1:5" x14ac:dyDescent="0.3">
      <c r="A38" s="8">
        <v>131</v>
      </c>
      <c r="B38" s="8">
        <v>0</v>
      </c>
      <c r="C38" s="7" t="s">
        <v>196</v>
      </c>
      <c r="D38" s="9">
        <v>0</v>
      </c>
      <c r="E38" s="9">
        <v>0</v>
      </c>
    </row>
    <row r="39" spans="1:5" x14ac:dyDescent="0.3">
      <c r="A39" s="5">
        <v>135</v>
      </c>
      <c r="B39" s="5">
        <v>3</v>
      </c>
      <c r="C39" s="4" t="s">
        <v>198</v>
      </c>
      <c r="D39" s="6">
        <v>0</v>
      </c>
      <c r="E39" s="6">
        <v>0</v>
      </c>
    </row>
    <row r="40" spans="1:5" x14ac:dyDescent="0.3">
      <c r="A40" s="8">
        <v>140</v>
      </c>
      <c r="B40" s="8">
        <v>2</v>
      </c>
      <c r="C40" s="52" t="s">
        <v>199</v>
      </c>
      <c r="D40" s="53">
        <f>D26/D22</f>
        <v>1.5925814244146868E-3</v>
      </c>
      <c r="E40" s="9">
        <v>0</v>
      </c>
    </row>
    <row r="41" spans="1:5" x14ac:dyDescent="0.3">
      <c r="A41" s="5">
        <v>142</v>
      </c>
      <c r="B41" s="5">
        <v>2</v>
      </c>
      <c r="C41" s="4" t="s">
        <v>200</v>
      </c>
      <c r="D41" s="36">
        <v>2.5000000000000001E-3</v>
      </c>
      <c r="E41" s="6">
        <v>0</v>
      </c>
    </row>
    <row r="42" spans="1:5" x14ac:dyDescent="0.3">
      <c r="A42" s="8">
        <v>144</v>
      </c>
      <c r="B42" s="8">
        <v>2</v>
      </c>
      <c r="C42" s="7" t="s">
        <v>201</v>
      </c>
      <c r="D42" s="24">
        <f>D41-D40</f>
        <v>9.0741857558531325E-4</v>
      </c>
      <c r="E42" s="9">
        <v>0</v>
      </c>
    </row>
    <row r="43" spans="1:5" x14ac:dyDescent="0.3">
      <c r="A43" s="5">
        <v>145</v>
      </c>
      <c r="B43" s="5">
        <v>2</v>
      </c>
      <c r="C43" s="4" t="s">
        <v>202</v>
      </c>
      <c r="D43" s="6">
        <v>0</v>
      </c>
      <c r="E43" s="6">
        <v>0</v>
      </c>
    </row>
    <row r="44" spans="1:5" x14ac:dyDescent="0.3">
      <c r="A44" s="8">
        <v>150</v>
      </c>
      <c r="B44" s="8">
        <v>2</v>
      </c>
      <c r="C44" s="7" t="s">
        <v>203</v>
      </c>
      <c r="D44" s="9">
        <v>0</v>
      </c>
      <c r="E44" s="9">
        <v>0</v>
      </c>
    </row>
    <row r="45" spans="1:5" x14ac:dyDescent="0.3">
      <c r="A45" s="5">
        <v>160</v>
      </c>
      <c r="B45" s="5">
        <v>0</v>
      </c>
      <c r="C45" s="4" t="s">
        <v>204</v>
      </c>
      <c r="D45" s="26">
        <f>D19+D26-D25</f>
        <v>4958.2245599999997</v>
      </c>
      <c r="E45" s="6">
        <v>0</v>
      </c>
    </row>
    <row r="46" spans="1:5" x14ac:dyDescent="0.3">
      <c r="A46" s="8">
        <v>162</v>
      </c>
      <c r="B46" s="8">
        <v>2</v>
      </c>
      <c r="C46" s="7" t="s">
        <v>205</v>
      </c>
      <c r="D46" s="26">
        <f>D19+D26-D44</f>
        <v>4958.2245599999997</v>
      </c>
      <c r="E46" s="9">
        <v>0</v>
      </c>
    </row>
    <row r="47" spans="1:5" x14ac:dyDescent="0.3">
      <c r="A47" s="5">
        <v>165</v>
      </c>
      <c r="B47" s="5">
        <v>2</v>
      </c>
      <c r="C47" s="50" t="s">
        <v>206</v>
      </c>
      <c r="D47" s="51">
        <f>D46/D20</f>
        <v>1.9629612463729898E-3</v>
      </c>
      <c r="E47" s="6">
        <v>0</v>
      </c>
    </row>
    <row r="48" spans="1:5" x14ac:dyDescent="0.3">
      <c r="A48" s="8">
        <v>167</v>
      </c>
      <c r="B48" s="8">
        <v>0</v>
      </c>
      <c r="C48" s="7" t="s">
        <v>207</v>
      </c>
      <c r="D48" s="26">
        <f>D19</f>
        <v>1070.5278599999997</v>
      </c>
      <c r="E48" s="9">
        <v>0</v>
      </c>
    </row>
    <row r="49" spans="1:5" x14ac:dyDescent="0.3">
      <c r="A49" s="5">
        <v>170</v>
      </c>
      <c r="B49" s="5">
        <v>2</v>
      </c>
      <c r="C49" s="4" t="s">
        <v>208</v>
      </c>
      <c r="D49" s="22">
        <v>2.5000000000000001E-3</v>
      </c>
      <c r="E49" s="6">
        <v>0</v>
      </c>
    </row>
    <row r="50" spans="1:5" x14ac:dyDescent="0.3">
      <c r="A50" s="8">
        <v>172</v>
      </c>
      <c r="B50" s="8">
        <v>0</v>
      </c>
      <c r="C50" s="7" t="s">
        <v>209</v>
      </c>
      <c r="D50" s="9">
        <v>0</v>
      </c>
      <c r="E50" s="9">
        <v>0</v>
      </c>
    </row>
    <row r="51" spans="1:5" x14ac:dyDescent="0.3">
      <c r="A51" s="5">
        <v>180</v>
      </c>
      <c r="B51" s="5">
        <v>2</v>
      </c>
      <c r="C51" s="4" t="s">
        <v>210</v>
      </c>
      <c r="D51" s="22">
        <f>D49+D23</f>
        <v>2.9238220106639562E-3</v>
      </c>
      <c r="E51" s="6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E081-174D-425B-AC3D-A8DCC816A04D}">
  <dimension ref="A1:G51"/>
  <sheetViews>
    <sheetView rightToLeft="1" topLeftCell="A37" workbookViewId="0">
      <selection activeCell="D50" sqref="D50"/>
    </sheetView>
  </sheetViews>
  <sheetFormatPr defaultRowHeight="14" x14ac:dyDescent="0.3"/>
  <cols>
    <col min="1" max="2" width="10" customWidth="1"/>
    <col min="3" max="3" width="96" customWidth="1"/>
    <col min="4" max="4" width="12" customWidth="1"/>
    <col min="5" max="5" width="10" customWidth="1"/>
    <col min="6" max="6" width="12.33203125" bestFit="1" customWidth="1"/>
    <col min="7" max="7" width="9.83203125" bestFit="1" customWidth="1"/>
  </cols>
  <sheetData>
    <row r="1" spans="1:5" ht="30.65" customHeight="1" x14ac:dyDescent="0.3">
      <c r="A1" s="1" t="s">
        <v>214</v>
      </c>
    </row>
    <row r="2" spans="1:5" ht="20.5" customHeight="1" x14ac:dyDescent="0.3">
      <c r="A2" s="1" t="s">
        <v>166</v>
      </c>
    </row>
    <row r="4" spans="1:5" ht="2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5">
        <v>5</v>
      </c>
      <c r="B5" s="5">
        <v>0</v>
      </c>
      <c r="C5" s="4" t="s">
        <v>167</v>
      </c>
      <c r="D5" s="6">
        <v>0</v>
      </c>
      <c r="E5" s="6">
        <v>0</v>
      </c>
    </row>
    <row r="6" spans="1:5" x14ac:dyDescent="0.3">
      <c r="A6" s="8">
        <v>10</v>
      </c>
      <c r="B6" s="8">
        <v>2</v>
      </c>
      <c r="C6" s="7" t="s">
        <v>168</v>
      </c>
      <c r="D6" s="11">
        <v>8.36</v>
      </c>
      <c r="E6" s="9">
        <v>0</v>
      </c>
    </row>
    <row r="7" spans="1:5" x14ac:dyDescent="0.3">
      <c r="A7" s="5">
        <v>12</v>
      </c>
      <c r="B7" s="5">
        <v>2</v>
      </c>
      <c r="C7" s="4" t="s">
        <v>169</v>
      </c>
      <c r="D7" s="6">
        <v>0</v>
      </c>
      <c r="E7" s="6">
        <v>0</v>
      </c>
    </row>
    <row r="8" spans="1:5" x14ac:dyDescent="0.3">
      <c r="A8" s="8">
        <v>14</v>
      </c>
      <c r="B8" s="8">
        <v>2</v>
      </c>
      <c r="C8" s="7" t="s">
        <v>170</v>
      </c>
      <c r="D8" s="11">
        <v>8.36</v>
      </c>
      <c r="E8" s="12">
        <v>0.02</v>
      </c>
    </row>
    <row r="9" spans="1:5" x14ac:dyDescent="0.3">
      <c r="A9" s="5">
        <v>25</v>
      </c>
      <c r="B9" s="5">
        <v>2</v>
      </c>
      <c r="C9" s="4" t="s">
        <v>171</v>
      </c>
      <c r="D9" s="6">
        <v>0</v>
      </c>
      <c r="E9" s="6">
        <v>0</v>
      </c>
    </row>
    <row r="10" spans="1:5" x14ac:dyDescent="0.3">
      <c r="A10" s="8">
        <v>26</v>
      </c>
      <c r="B10" s="8">
        <v>0</v>
      </c>
      <c r="C10" s="7" t="s">
        <v>172</v>
      </c>
      <c r="D10" s="9">
        <v>0</v>
      </c>
      <c r="E10" s="9">
        <v>0</v>
      </c>
    </row>
    <row r="11" spans="1:5" x14ac:dyDescent="0.3">
      <c r="A11" s="5">
        <v>30</v>
      </c>
      <c r="B11" s="5">
        <v>2</v>
      </c>
      <c r="C11" s="4" t="s">
        <v>173</v>
      </c>
      <c r="D11" s="6">
        <v>0</v>
      </c>
      <c r="E11" s="6">
        <v>0</v>
      </c>
    </row>
    <row r="12" spans="1:5" x14ac:dyDescent="0.3">
      <c r="A12" s="8">
        <v>40</v>
      </c>
      <c r="B12" s="8">
        <v>2</v>
      </c>
      <c r="C12" s="7" t="s">
        <v>174</v>
      </c>
      <c r="D12" s="9">
        <v>0</v>
      </c>
      <c r="E12" s="9">
        <v>0</v>
      </c>
    </row>
    <row r="13" spans="1:5" x14ac:dyDescent="0.3">
      <c r="A13" s="5">
        <v>45</v>
      </c>
      <c r="B13" s="5">
        <v>2</v>
      </c>
      <c r="C13" s="4" t="s">
        <v>175</v>
      </c>
      <c r="D13" s="6">
        <v>0</v>
      </c>
      <c r="E13" s="6">
        <v>0</v>
      </c>
    </row>
    <row r="14" spans="1:5" x14ac:dyDescent="0.3">
      <c r="A14" s="8">
        <v>50</v>
      </c>
      <c r="B14" s="8">
        <v>2</v>
      </c>
      <c r="C14" s="7" t="s">
        <v>176</v>
      </c>
      <c r="D14" s="9">
        <v>0</v>
      </c>
      <c r="E14" s="9">
        <v>0</v>
      </c>
    </row>
    <row r="15" spans="1:5" x14ac:dyDescent="0.3">
      <c r="A15" s="5">
        <v>55</v>
      </c>
      <c r="B15" s="5">
        <v>2</v>
      </c>
      <c r="C15" s="4" t="s">
        <v>177</v>
      </c>
      <c r="D15" s="6">
        <v>0</v>
      </c>
      <c r="E15" s="6">
        <v>0</v>
      </c>
    </row>
    <row r="16" spans="1:5" x14ac:dyDescent="0.3">
      <c r="A16" s="8">
        <v>57</v>
      </c>
      <c r="B16" s="8">
        <v>2</v>
      </c>
      <c r="C16" s="7" t="s">
        <v>178</v>
      </c>
      <c r="D16" s="9">
        <v>0</v>
      </c>
      <c r="E16" s="9">
        <v>0</v>
      </c>
    </row>
    <row r="17" spans="1:7" x14ac:dyDescent="0.3">
      <c r="A17" s="5">
        <v>59</v>
      </c>
      <c r="B17" s="5">
        <v>2</v>
      </c>
      <c r="C17" s="4" t="s">
        <v>179</v>
      </c>
      <c r="D17" s="6">
        <v>0</v>
      </c>
      <c r="E17" s="6">
        <v>0</v>
      </c>
    </row>
    <row r="18" spans="1:7" x14ac:dyDescent="0.3">
      <c r="A18" s="8">
        <v>61</v>
      </c>
      <c r="B18" s="8">
        <v>2</v>
      </c>
      <c r="C18" s="7" t="s">
        <v>180</v>
      </c>
      <c r="D18" s="9">
        <v>0</v>
      </c>
      <c r="E18" s="9">
        <v>0</v>
      </c>
    </row>
    <row r="19" spans="1:7" x14ac:dyDescent="0.3">
      <c r="A19" s="5">
        <v>62</v>
      </c>
      <c r="B19" s="5">
        <v>2</v>
      </c>
      <c r="C19" s="4" t="s">
        <v>181</v>
      </c>
      <c r="D19" s="10">
        <f>D8+D16</f>
        <v>8.36</v>
      </c>
      <c r="E19" s="6">
        <v>0</v>
      </c>
    </row>
    <row r="20" spans="1:7" x14ac:dyDescent="0.3">
      <c r="A20" s="8">
        <v>63</v>
      </c>
      <c r="B20" s="8">
        <v>2</v>
      </c>
      <c r="C20" s="7" t="s">
        <v>182</v>
      </c>
      <c r="D20" s="26">
        <f>AVERAGE(D21:D22)</f>
        <v>51020.698789999995</v>
      </c>
      <c r="E20" s="9">
        <v>0</v>
      </c>
    </row>
    <row r="21" spans="1:7" x14ac:dyDescent="0.3">
      <c r="A21" s="5">
        <v>64</v>
      </c>
      <c r="B21" s="5">
        <v>2</v>
      </c>
      <c r="C21" s="4" t="s">
        <v>212</v>
      </c>
      <c r="D21" s="18">
        <v>50964.387579999995</v>
      </c>
      <c r="E21" s="15">
        <v>100</v>
      </c>
      <c r="F21" s="25"/>
      <c r="G21" s="19"/>
    </row>
    <row r="22" spans="1:7" x14ac:dyDescent="0.3">
      <c r="A22" s="8">
        <v>65</v>
      </c>
      <c r="B22" s="8">
        <v>2</v>
      </c>
      <c r="C22" s="7" t="s">
        <v>211</v>
      </c>
      <c r="D22" s="11">
        <v>51077.01</v>
      </c>
      <c r="E22" s="14">
        <v>100</v>
      </c>
    </row>
    <row r="23" spans="1:7" x14ac:dyDescent="0.3">
      <c r="A23" s="5">
        <v>66</v>
      </c>
      <c r="B23" s="5">
        <v>2</v>
      </c>
      <c r="C23" s="48" t="s">
        <v>183</v>
      </c>
      <c r="D23" s="49">
        <f>D19/D20</f>
        <v>1.6385506663500561E-4</v>
      </c>
      <c r="E23" s="6">
        <v>0</v>
      </c>
    </row>
    <row r="24" spans="1:7" x14ac:dyDescent="0.3">
      <c r="A24" s="8">
        <v>70</v>
      </c>
      <c r="B24" s="8">
        <v>0</v>
      </c>
      <c r="C24" s="7" t="s">
        <v>184</v>
      </c>
      <c r="D24" s="9">
        <v>0</v>
      </c>
      <c r="E24" s="9">
        <v>0</v>
      </c>
    </row>
    <row r="25" spans="1:7" x14ac:dyDescent="0.3">
      <c r="A25" s="5">
        <v>72</v>
      </c>
      <c r="B25" s="5">
        <v>2</v>
      </c>
      <c r="C25" s="4" t="s">
        <v>185</v>
      </c>
      <c r="D25" s="6">
        <v>0</v>
      </c>
      <c r="E25" s="6">
        <v>0</v>
      </c>
    </row>
    <row r="26" spans="1:7" x14ac:dyDescent="0.3">
      <c r="A26" s="8">
        <v>74</v>
      </c>
      <c r="B26" s="8">
        <v>2</v>
      </c>
      <c r="C26" s="7" t="s">
        <v>186</v>
      </c>
      <c r="D26" s="14">
        <f>SUM(D27:D39)</f>
        <v>21</v>
      </c>
      <c r="E26" s="9">
        <v>0</v>
      </c>
    </row>
    <row r="27" spans="1:7" x14ac:dyDescent="0.3">
      <c r="A27" s="5">
        <v>80</v>
      </c>
      <c r="B27" s="5">
        <v>3</v>
      </c>
      <c r="C27" s="4" t="s">
        <v>187</v>
      </c>
      <c r="D27" s="6">
        <v>0</v>
      </c>
      <c r="E27" s="6">
        <v>0</v>
      </c>
    </row>
    <row r="28" spans="1:7" x14ac:dyDescent="0.3">
      <c r="A28" s="8">
        <v>85</v>
      </c>
      <c r="B28" s="8">
        <v>3</v>
      </c>
      <c r="C28" s="7" t="s">
        <v>188</v>
      </c>
      <c r="D28" s="9">
        <v>0</v>
      </c>
      <c r="E28" s="9">
        <v>0</v>
      </c>
    </row>
    <row r="29" spans="1:7" x14ac:dyDescent="0.3">
      <c r="A29" s="5">
        <v>90</v>
      </c>
      <c r="B29" s="5">
        <v>3</v>
      </c>
      <c r="C29" s="4" t="s">
        <v>189</v>
      </c>
      <c r="D29" s="6">
        <v>0</v>
      </c>
      <c r="E29" s="6">
        <v>0</v>
      </c>
    </row>
    <row r="30" spans="1:7" x14ac:dyDescent="0.3">
      <c r="A30" s="8">
        <v>100</v>
      </c>
      <c r="B30" s="8">
        <v>3</v>
      </c>
      <c r="C30" s="7" t="s">
        <v>190</v>
      </c>
      <c r="D30" s="9">
        <v>0</v>
      </c>
      <c r="E30" s="9">
        <v>0</v>
      </c>
    </row>
    <row r="31" spans="1:7" x14ac:dyDescent="0.3">
      <c r="A31" s="5">
        <v>105</v>
      </c>
      <c r="B31" s="5">
        <v>3</v>
      </c>
      <c r="C31" s="4" t="s">
        <v>191</v>
      </c>
      <c r="D31" s="10">
        <v>4.04</v>
      </c>
      <c r="E31" s="13">
        <v>0.01</v>
      </c>
    </row>
    <row r="32" spans="1:7" x14ac:dyDescent="0.3">
      <c r="A32" s="8">
        <v>106</v>
      </c>
      <c r="B32" s="8">
        <v>0</v>
      </c>
      <c r="C32" s="7" t="s">
        <v>192</v>
      </c>
      <c r="D32" s="9">
        <v>0</v>
      </c>
      <c r="E32" s="9">
        <v>0</v>
      </c>
    </row>
    <row r="33" spans="1:5" x14ac:dyDescent="0.3">
      <c r="A33" s="5">
        <v>110</v>
      </c>
      <c r="B33" s="5">
        <v>3</v>
      </c>
      <c r="C33" s="4" t="s">
        <v>193</v>
      </c>
      <c r="D33" s="10">
        <v>4.58</v>
      </c>
      <c r="E33" s="13">
        <v>0.01</v>
      </c>
    </row>
    <row r="34" spans="1:5" x14ac:dyDescent="0.3">
      <c r="A34" s="8">
        <v>111</v>
      </c>
      <c r="B34" s="8">
        <v>0</v>
      </c>
      <c r="C34" s="7" t="s">
        <v>194</v>
      </c>
      <c r="D34" s="9">
        <v>0</v>
      </c>
      <c r="E34" s="9">
        <v>0</v>
      </c>
    </row>
    <row r="35" spans="1:5" x14ac:dyDescent="0.3">
      <c r="A35" s="5">
        <v>120</v>
      </c>
      <c r="B35" s="5">
        <v>3</v>
      </c>
      <c r="C35" s="4" t="s">
        <v>195</v>
      </c>
      <c r="D35" s="6">
        <v>0</v>
      </c>
      <c r="E35" s="6">
        <v>0</v>
      </c>
    </row>
    <row r="36" spans="1:5" x14ac:dyDescent="0.3">
      <c r="A36" s="8">
        <v>121</v>
      </c>
      <c r="B36" s="8">
        <v>0</v>
      </c>
      <c r="C36" s="7" t="s">
        <v>196</v>
      </c>
      <c r="D36" s="9">
        <v>0</v>
      </c>
      <c r="E36" s="9">
        <v>0</v>
      </c>
    </row>
    <row r="37" spans="1:5" x14ac:dyDescent="0.3">
      <c r="A37" s="5">
        <v>130</v>
      </c>
      <c r="B37" s="5">
        <v>3</v>
      </c>
      <c r="C37" s="4" t="s">
        <v>197</v>
      </c>
      <c r="D37" s="10">
        <v>12.38</v>
      </c>
      <c r="E37" s="13">
        <v>0.02</v>
      </c>
    </row>
    <row r="38" spans="1:5" x14ac:dyDescent="0.3">
      <c r="A38" s="8">
        <v>131</v>
      </c>
      <c r="B38" s="8">
        <v>0</v>
      </c>
      <c r="C38" s="7" t="s">
        <v>196</v>
      </c>
      <c r="D38" s="9">
        <v>0</v>
      </c>
      <c r="E38" s="9">
        <v>0</v>
      </c>
    </row>
    <row r="39" spans="1:5" x14ac:dyDescent="0.3">
      <c r="A39" s="5">
        <v>135</v>
      </c>
      <c r="B39" s="5">
        <v>3</v>
      </c>
      <c r="C39" s="4" t="s">
        <v>198</v>
      </c>
      <c r="D39" s="6">
        <v>0</v>
      </c>
      <c r="E39" s="6">
        <v>0</v>
      </c>
    </row>
    <row r="40" spans="1:5" x14ac:dyDescent="0.3">
      <c r="A40" s="8">
        <v>140</v>
      </c>
      <c r="B40" s="8">
        <v>2</v>
      </c>
      <c r="C40" s="52" t="s">
        <v>199</v>
      </c>
      <c r="D40" s="53">
        <f>D26/D22</f>
        <v>4.1114387862562824E-4</v>
      </c>
      <c r="E40" s="9">
        <v>0</v>
      </c>
    </row>
    <row r="41" spans="1:5" x14ac:dyDescent="0.3">
      <c r="A41" s="5">
        <v>142</v>
      </c>
      <c r="B41" s="5">
        <v>2</v>
      </c>
      <c r="C41" s="50" t="s">
        <v>200</v>
      </c>
      <c r="D41" s="54">
        <v>1.5E-3</v>
      </c>
      <c r="E41" s="6">
        <v>0</v>
      </c>
    </row>
    <row r="42" spans="1:5" x14ac:dyDescent="0.3">
      <c r="A42" s="8">
        <v>144</v>
      </c>
      <c r="B42" s="8">
        <v>2</v>
      </c>
      <c r="C42" s="52" t="s">
        <v>201</v>
      </c>
      <c r="D42" s="53">
        <f>D41-D40</f>
        <v>1.0888561213743717E-3</v>
      </c>
      <c r="E42" s="9">
        <v>0</v>
      </c>
    </row>
    <row r="43" spans="1:5" x14ac:dyDescent="0.3">
      <c r="A43" s="5">
        <v>145</v>
      </c>
      <c r="B43" s="5">
        <v>2</v>
      </c>
      <c r="C43" s="50" t="s">
        <v>202</v>
      </c>
      <c r="D43" s="55">
        <v>0</v>
      </c>
      <c r="E43" s="6">
        <v>0</v>
      </c>
    </row>
    <row r="44" spans="1:5" x14ac:dyDescent="0.3">
      <c r="A44" s="8">
        <v>150</v>
      </c>
      <c r="B44" s="8">
        <v>2</v>
      </c>
      <c r="C44" s="52" t="s">
        <v>203</v>
      </c>
      <c r="D44" s="56">
        <v>0</v>
      </c>
      <c r="E44" s="9">
        <v>0</v>
      </c>
    </row>
    <row r="45" spans="1:5" x14ac:dyDescent="0.3">
      <c r="A45" s="5">
        <v>160</v>
      </c>
      <c r="B45" s="5">
        <v>0</v>
      </c>
      <c r="C45" s="50" t="s">
        <v>204</v>
      </c>
      <c r="D45" s="57">
        <f>D19+D26-D25</f>
        <v>29.36</v>
      </c>
      <c r="E45" s="6">
        <v>0</v>
      </c>
    </row>
    <row r="46" spans="1:5" x14ac:dyDescent="0.3">
      <c r="A46" s="8">
        <v>162</v>
      </c>
      <c r="B46" s="8">
        <v>2</v>
      </c>
      <c r="C46" s="52" t="s">
        <v>205</v>
      </c>
      <c r="D46" s="58">
        <f>D19+D26-D44</f>
        <v>29.36</v>
      </c>
      <c r="E46" s="9">
        <v>0</v>
      </c>
    </row>
    <row r="47" spans="1:5" x14ac:dyDescent="0.3">
      <c r="A47" s="5">
        <v>165</v>
      </c>
      <c r="B47" s="5">
        <v>2</v>
      </c>
      <c r="C47" s="50" t="s">
        <v>206</v>
      </c>
      <c r="D47" s="51">
        <f>D46/D20</f>
        <v>5.7545272205786668E-4</v>
      </c>
      <c r="E47" s="6">
        <v>0</v>
      </c>
    </row>
    <row r="48" spans="1:5" x14ac:dyDescent="0.3">
      <c r="A48" s="8">
        <v>167</v>
      </c>
      <c r="B48" s="8">
        <v>0</v>
      </c>
      <c r="C48" s="7" t="s">
        <v>207</v>
      </c>
      <c r="D48" s="11">
        <f>D19</f>
        <v>8.36</v>
      </c>
      <c r="E48" s="9">
        <v>0</v>
      </c>
    </row>
    <row r="49" spans="1:5" x14ac:dyDescent="0.3">
      <c r="A49" s="5">
        <v>170</v>
      </c>
      <c r="B49" s="5">
        <v>2</v>
      </c>
      <c r="C49" s="4" t="s">
        <v>208</v>
      </c>
      <c r="D49" s="22">
        <v>1E-3</v>
      </c>
      <c r="E49" s="6">
        <v>0</v>
      </c>
    </row>
    <row r="50" spans="1:5" x14ac:dyDescent="0.3">
      <c r="A50" s="8">
        <v>172</v>
      </c>
      <c r="B50" s="8">
        <v>0</v>
      </c>
      <c r="C50" s="7" t="s">
        <v>209</v>
      </c>
      <c r="D50" s="9">
        <v>0</v>
      </c>
      <c r="E50" s="9">
        <v>0</v>
      </c>
    </row>
    <row r="51" spans="1:5" x14ac:dyDescent="0.3">
      <c r="A51" s="5">
        <v>180</v>
      </c>
      <c r="B51" s="5">
        <v>2</v>
      </c>
      <c r="C51" s="4" t="s">
        <v>210</v>
      </c>
      <c r="D51" s="22">
        <f>D49+D23</f>
        <v>1.1638550666350056E-3</v>
      </c>
      <c r="E51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2DCF-1843-4221-A5C8-FBB64CB83B8F}">
  <dimension ref="A1:G51"/>
  <sheetViews>
    <sheetView rightToLeft="1" topLeftCell="A10" workbookViewId="0">
      <selection activeCell="F47" sqref="F47"/>
    </sheetView>
  </sheetViews>
  <sheetFormatPr defaultRowHeight="14" x14ac:dyDescent="0.3"/>
  <cols>
    <col min="1" max="2" width="10" customWidth="1"/>
    <col min="3" max="3" width="96" customWidth="1"/>
    <col min="4" max="4" width="12" customWidth="1"/>
    <col min="5" max="5" width="10" customWidth="1"/>
  </cols>
  <sheetData>
    <row r="1" spans="1:5" ht="25" x14ac:dyDescent="0.3">
      <c r="A1" s="1" t="s">
        <v>215</v>
      </c>
    </row>
    <row r="2" spans="1:5" ht="19.5" x14ac:dyDescent="0.3">
      <c r="A2" s="1" t="s">
        <v>166</v>
      </c>
    </row>
    <row r="4" spans="1:5" ht="2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5">
        <v>5</v>
      </c>
      <c r="B5" s="5">
        <v>0</v>
      </c>
      <c r="C5" s="4" t="s">
        <v>167</v>
      </c>
      <c r="D5" s="6">
        <v>0</v>
      </c>
      <c r="E5" s="6">
        <v>0</v>
      </c>
    </row>
    <row r="6" spans="1:5" x14ac:dyDescent="0.3">
      <c r="A6" s="8">
        <v>10</v>
      </c>
      <c r="B6" s="8">
        <v>2</v>
      </c>
      <c r="C6" s="7" t="s">
        <v>168</v>
      </c>
      <c r="D6" s="11">
        <v>26.89</v>
      </c>
      <c r="E6" s="9">
        <v>0</v>
      </c>
    </row>
    <row r="7" spans="1:5" x14ac:dyDescent="0.3">
      <c r="A7" s="5">
        <v>12</v>
      </c>
      <c r="B7" s="5">
        <v>2</v>
      </c>
      <c r="C7" s="4" t="s">
        <v>169</v>
      </c>
      <c r="D7" s="6">
        <v>0</v>
      </c>
      <c r="E7" s="6">
        <v>0</v>
      </c>
    </row>
    <row r="8" spans="1:5" x14ac:dyDescent="0.3">
      <c r="A8" s="8">
        <v>14</v>
      </c>
      <c r="B8" s="8">
        <v>2</v>
      </c>
      <c r="C8" s="7" t="s">
        <v>170</v>
      </c>
      <c r="D8" s="11">
        <v>26.89</v>
      </c>
      <c r="E8" s="12">
        <v>0.03</v>
      </c>
    </row>
    <row r="9" spans="1:5" x14ac:dyDescent="0.3">
      <c r="A9" s="5">
        <v>25</v>
      </c>
      <c r="B9" s="5">
        <v>2</v>
      </c>
      <c r="C9" s="4" t="s">
        <v>171</v>
      </c>
      <c r="D9" s="6">
        <v>0</v>
      </c>
      <c r="E9" s="6">
        <v>0</v>
      </c>
    </row>
    <row r="10" spans="1:5" x14ac:dyDescent="0.3">
      <c r="A10" s="8">
        <v>26</v>
      </c>
      <c r="B10" s="8">
        <v>0</v>
      </c>
      <c r="C10" s="7" t="s">
        <v>172</v>
      </c>
      <c r="D10" s="9">
        <v>0</v>
      </c>
      <c r="E10" s="9">
        <v>0</v>
      </c>
    </row>
    <row r="11" spans="1:5" x14ac:dyDescent="0.3">
      <c r="A11" s="5">
        <v>30</v>
      </c>
      <c r="B11" s="5">
        <v>2</v>
      </c>
      <c r="C11" s="4" t="s">
        <v>173</v>
      </c>
      <c r="D11" s="6">
        <v>0</v>
      </c>
      <c r="E11" s="6">
        <v>0</v>
      </c>
    </row>
    <row r="12" spans="1:5" x14ac:dyDescent="0.3">
      <c r="A12" s="8">
        <v>40</v>
      </c>
      <c r="B12" s="8">
        <v>2</v>
      </c>
      <c r="C12" s="7" t="s">
        <v>174</v>
      </c>
      <c r="D12" s="9">
        <v>0</v>
      </c>
      <c r="E12" s="9">
        <v>0</v>
      </c>
    </row>
    <row r="13" spans="1:5" x14ac:dyDescent="0.3">
      <c r="A13" s="5">
        <v>45</v>
      </c>
      <c r="B13" s="5">
        <v>2</v>
      </c>
      <c r="C13" s="4" t="s">
        <v>175</v>
      </c>
      <c r="D13" s="6">
        <v>0</v>
      </c>
      <c r="E13" s="6">
        <v>0</v>
      </c>
    </row>
    <row r="14" spans="1:5" x14ac:dyDescent="0.3">
      <c r="A14" s="8">
        <v>50</v>
      </c>
      <c r="B14" s="8">
        <v>2</v>
      </c>
      <c r="C14" s="7" t="s">
        <v>176</v>
      </c>
      <c r="D14" s="9">
        <v>0</v>
      </c>
      <c r="E14" s="9">
        <v>0</v>
      </c>
    </row>
    <row r="15" spans="1:5" x14ac:dyDescent="0.3">
      <c r="A15" s="5">
        <v>55</v>
      </c>
      <c r="B15" s="5">
        <v>2</v>
      </c>
      <c r="C15" s="4" t="s">
        <v>177</v>
      </c>
      <c r="D15" s="6">
        <v>0</v>
      </c>
      <c r="E15" s="6">
        <v>0</v>
      </c>
    </row>
    <row r="16" spans="1:5" x14ac:dyDescent="0.3">
      <c r="A16" s="8">
        <v>57</v>
      </c>
      <c r="B16" s="8">
        <v>2</v>
      </c>
      <c r="C16" s="7" t="s">
        <v>178</v>
      </c>
      <c r="D16" s="16">
        <v>24.108999999999988</v>
      </c>
      <c r="E16" s="9">
        <v>0</v>
      </c>
    </row>
    <row r="17" spans="1:7" x14ac:dyDescent="0.3">
      <c r="A17" s="5">
        <v>59</v>
      </c>
      <c r="B17" s="5">
        <v>2</v>
      </c>
      <c r="C17" s="4" t="s">
        <v>179</v>
      </c>
      <c r="D17" s="6">
        <v>0</v>
      </c>
      <c r="E17" s="6">
        <v>0</v>
      </c>
    </row>
    <row r="18" spans="1:7" x14ac:dyDescent="0.3">
      <c r="A18" s="8">
        <v>61</v>
      </c>
      <c r="B18" s="8">
        <v>2</v>
      </c>
      <c r="C18" s="7" t="s">
        <v>180</v>
      </c>
      <c r="D18" s="9">
        <v>0</v>
      </c>
      <c r="E18" s="9">
        <v>0</v>
      </c>
    </row>
    <row r="19" spans="1:7" x14ac:dyDescent="0.3">
      <c r="A19" s="5">
        <v>62</v>
      </c>
      <c r="B19" s="5">
        <v>2</v>
      </c>
      <c r="C19" s="4" t="s">
        <v>181</v>
      </c>
      <c r="D19" s="16">
        <f>D8+D16</f>
        <v>50.998999999999988</v>
      </c>
      <c r="E19" s="6">
        <v>0</v>
      </c>
    </row>
    <row r="20" spans="1:7" x14ac:dyDescent="0.3">
      <c r="A20" s="8">
        <v>63</v>
      </c>
      <c r="B20" s="8">
        <v>2</v>
      </c>
      <c r="C20" s="7" t="s">
        <v>182</v>
      </c>
      <c r="D20" s="26">
        <f>AVERAGE(D21:D22)</f>
        <v>82542.808250000002</v>
      </c>
      <c r="E20" s="9">
        <v>0</v>
      </c>
    </row>
    <row r="21" spans="1:7" x14ac:dyDescent="0.3">
      <c r="A21" s="5">
        <v>64</v>
      </c>
      <c r="B21" s="5">
        <v>2</v>
      </c>
      <c r="C21" s="4" t="s">
        <v>212</v>
      </c>
      <c r="D21" s="18">
        <v>104738.6165</v>
      </c>
      <c r="E21" s="15">
        <v>100</v>
      </c>
      <c r="G21" s="25"/>
    </row>
    <row r="22" spans="1:7" x14ac:dyDescent="0.3">
      <c r="A22" s="8">
        <v>65</v>
      </c>
      <c r="B22" s="8">
        <v>2</v>
      </c>
      <c r="C22" s="7" t="s">
        <v>211</v>
      </c>
      <c r="D22" s="16">
        <v>60347</v>
      </c>
      <c r="E22" s="14">
        <v>100</v>
      </c>
    </row>
    <row r="23" spans="1:7" x14ac:dyDescent="0.3">
      <c r="A23" s="5">
        <v>66</v>
      </c>
      <c r="B23" s="5">
        <v>2</v>
      </c>
      <c r="C23" s="48" t="s">
        <v>183</v>
      </c>
      <c r="D23" s="49">
        <f>D19/D20</f>
        <v>6.1784910255945871E-4</v>
      </c>
      <c r="E23" s="6">
        <v>0</v>
      </c>
      <c r="F23" t="s">
        <v>297</v>
      </c>
    </row>
    <row r="24" spans="1:7" x14ac:dyDescent="0.3">
      <c r="A24" s="8">
        <v>70</v>
      </c>
      <c r="B24" s="8">
        <v>0</v>
      </c>
      <c r="C24" s="7" t="s">
        <v>184</v>
      </c>
      <c r="D24" s="9">
        <v>0</v>
      </c>
      <c r="E24" s="9">
        <v>0</v>
      </c>
    </row>
    <row r="25" spans="1:7" x14ac:dyDescent="0.3">
      <c r="A25" s="5">
        <v>72</v>
      </c>
      <c r="B25" s="5">
        <v>2</v>
      </c>
      <c r="C25" s="4" t="s">
        <v>185</v>
      </c>
      <c r="D25" s="6">
        <v>0</v>
      </c>
      <c r="E25" s="6">
        <v>0</v>
      </c>
    </row>
    <row r="26" spans="1:7" x14ac:dyDescent="0.3">
      <c r="A26" s="8">
        <v>74</v>
      </c>
      <c r="B26" s="8">
        <v>2</v>
      </c>
      <c r="C26" s="7" t="s">
        <v>186</v>
      </c>
      <c r="D26" s="14">
        <f>SUM(D27:D39)</f>
        <v>92.382999999999996</v>
      </c>
      <c r="E26" s="9">
        <v>0</v>
      </c>
    </row>
    <row r="27" spans="1:7" x14ac:dyDescent="0.3">
      <c r="A27" s="5">
        <v>80</v>
      </c>
      <c r="B27" s="5">
        <v>3</v>
      </c>
      <c r="C27" s="7" t="s">
        <v>187</v>
      </c>
      <c r="D27" s="29">
        <f>'פרוט עמלות ניהול חיצוני'!E12</f>
        <v>21.463000000000001</v>
      </c>
      <c r="E27" s="6">
        <v>0</v>
      </c>
    </row>
    <row r="28" spans="1:7" x14ac:dyDescent="0.3">
      <c r="A28" s="8">
        <v>85</v>
      </c>
      <c r="B28" s="8">
        <v>3</v>
      </c>
      <c r="C28" s="7" t="s">
        <v>188</v>
      </c>
      <c r="D28" s="9">
        <v>0</v>
      </c>
      <c r="E28" s="9">
        <v>0</v>
      </c>
    </row>
    <row r="29" spans="1:7" x14ac:dyDescent="0.3">
      <c r="A29" s="5">
        <v>90</v>
      </c>
      <c r="B29" s="5">
        <v>3</v>
      </c>
      <c r="C29" s="4" t="s">
        <v>189</v>
      </c>
      <c r="D29" s="6">
        <v>0</v>
      </c>
      <c r="E29" s="6">
        <v>0</v>
      </c>
    </row>
    <row r="30" spans="1:7" x14ac:dyDescent="0.3">
      <c r="A30" s="8">
        <v>100</v>
      </c>
      <c r="B30" s="8">
        <v>3</v>
      </c>
      <c r="C30" s="7" t="s">
        <v>190</v>
      </c>
      <c r="D30" s="9">
        <v>0</v>
      </c>
      <c r="E30" s="9">
        <v>0</v>
      </c>
    </row>
    <row r="31" spans="1:7" x14ac:dyDescent="0.3">
      <c r="A31" s="5">
        <v>105</v>
      </c>
      <c r="B31" s="5">
        <v>3</v>
      </c>
      <c r="C31" s="4" t="s">
        <v>191</v>
      </c>
      <c r="D31" s="10">
        <v>21.09</v>
      </c>
      <c r="E31" s="13">
        <v>0.05</v>
      </c>
    </row>
    <row r="32" spans="1:7" x14ac:dyDescent="0.3">
      <c r="A32" s="8">
        <v>106</v>
      </c>
      <c r="B32" s="8">
        <v>0</v>
      </c>
      <c r="C32" s="7" t="s">
        <v>192</v>
      </c>
      <c r="D32" s="9">
        <v>0</v>
      </c>
      <c r="E32" s="9">
        <v>0</v>
      </c>
    </row>
    <row r="33" spans="1:5" x14ac:dyDescent="0.3">
      <c r="A33" s="5">
        <v>110</v>
      </c>
      <c r="B33" s="5">
        <v>3</v>
      </c>
      <c r="C33" s="4" t="s">
        <v>193</v>
      </c>
      <c r="D33" s="10">
        <v>46.91</v>
      </c>
      <c r="E33" s="13">
        <v>0.1</v>
      </c>
    </row>
    <row r="34" spans="1:5" x14ac:dyDescent="0.3">
      <c r="A34" s="8">
        <v>111</v>
      </c>
      <c r="B34" s="8">
        <v>0</v>
      </c>
      <c r="C34" s="7" t="s">
        <v>194</v>
      </c>
      <c r="D34" s="9">
        <v>0</v>
      </c>
      <c r="E34" s="9">
        <v>0</v>
      </c>
    </row>
    <row r="35" spans="1:5" x14ac:dyDescent="0.3">
      <c r="A35" s="5">
        <v>120</v>
      </c>
      <c r="B35" s="5">
        <v>3</v>
      </c>
      <c r="C35" s="4" t="s">
        <v>195</v>
      </c>
      <c r="D35" s="13">
        <v>0.74</v>
      </c>
      <c r="E35" s="6">
        <v>0</v>
      </c>
    </row>
    <row r="36" spans="1:5" x14ac:dyDescent="0.3">
      <c r="A36" s="8">
        <v>121</v>
      </c>
      <c r="B36" s="8">
        <v>0</v>
      </c>
      <c r="C36" s="7" t="s">
        <v>196</v>
      </c>
      <c r="D36" s="9">
        <v>0</v>
      </c>
      <c r="E36" s="9">
        <v>0</v>
      </c>
    </row>
    <row r="37" spans="1:5" x14ac:dyDescent="0.3">
      <c r="A37" s="5">
        <v>130</v>
      </c>
      <c r="B37" s="5">
        <v>3</v>
      </c>
      <c r="C37" s="4" t="s">
        <v>197</v>
      </c>
      <c r="D37" s="10">
        <v>2.1800000000000002</v>
      </c>
      <c r="E37" s="6">
        <v>0</v>
      </c>
    </row>
    <row r="38" spans="1:5" x14ac:dyDescent="0.3">
      <c r="A38" s="8">
        <v>131</v>
      </c>
      <c r="B38" s="8">
        <v>0</v>
      </c>
      <c r="C38" s="7" t="s">
        <v>196</v>
      </c>
      <c r="D38" s="9">
        <v>0</v>
      </c>
      <c r="E38" s="9">
        <v>0</v>
      </c>
    </row>
    <row r="39" spans="1:5" x14ac:dyDescent="0.3">
      <c r="A39" s="5">
        <v>135</v>
      </c>
      <c r="B39" s="5">
        <v>3</v>
      </c>
      <c r="C39" s="4" t="s">
        <v>198</v>
      </c>
      <c r="D39" s="6">
        <v>0</v>
      </c>
      <c r="E39" s="6">
        <v>0</v>
      </c>
    </row>
    <row r="40" spans="1:5" x14ac:dyDescent="0.3">
      <c r="A40" s="8">
        <v>140</v>
      </c>
      <c r="B40" s="8">
        <v>2</v>
      </c>
      <c r="C40" s="52" t="s">
        <v>199</v>
      </c>
      <c r="D40" s="53">
        <f>D26/D22</f>
        <v>1.5308631746399986E-3</v>
      </c>
      <c r="E40" s="9">
        <v>0</v>
      </c>
    </row>
    <row r="41" spans="1:5" x14ac:dyDescent="0.3">
      <c r="A41" s="5">
        <v>142</v>
      </c>
      <c r="B41" s="5">
        <v>2</v>
      </c>
      <c r="C41" s="50" t="s">
        <v>200</v>
      </c>
      <c r="D41" s="54">
        <v>1.5E-3</v>
      </c>
      <c r="E41" s="6">
        <v>0</v>
      </c>
    </row>
    <row r="42" spans="1:5" x14ac:dyDescent="0.3">
      <c r="A42" s="8">
        <v>144</v>
      </c>
      <c r="B42" s="8">
        <v>2</v>
      </c>
      <c r="C42" s="52" t="s">
        <v>201</v>
      </c>
      <c r="D42" s="53">
        <f>D41-D40</f>
        <v>-3.086317463999854E-5</v>
      </c>
      <c r="E42" s="9">
        <v>0</v>
      </c>
    </row>
    <row r="43" spans="1:5" x14ac:dyDescent="0.3">
      <c r="A43" s="5">
        <v>145</v>
      </c>
      <c r="B43" s="5">
        <v>2</v>
      </c>
      <c r="C43" s="50" t="s">
        <v>202</v>
      </c>
      <c r="D43" s="55">
        <v>0</v>
      </c>
      <c r="E43" s="6">
        <v>0</v>
      </c>
    </row>
    <row r="44" spans="1:5" x14ac:dyDescent="0.3">
      <c r="A44" s="8">
        <v>150</v>
      </c>
      <c r="B44" s="8">
        <v>2</v>
      </c>
      <c r="C44" s="52" t="s">
        <v>203</v>
      </c>
      <c r="D44" s="56">
        <v>0</v>
      </c>
      <c r="E44" s="9">
        <v>0</v>
      </c>
    </row>
    <row r="45" spans="1:5" x14ac:dyDescent="0.3">
      <c r="A45" s="5">
        <v>160</v>
      </c>
      <c r="B45" s="5">
        <v>0</v>
      </c>
      <c r="C45" s="50" t="s">
        <v>204</v>
      </c>
      <c r="D45" s="58">
        <f>D19+D26-D25</f>
        <v>143.38199999999998</v>
      </c>
      <c r="E45" s="6">
        <v>0</v>
      </c>
    </row>
    <row r="46" spans="1:5" x14ac:dyDescent="0.3">
      <c r="A46" s="8">
        <v>162</v>
      </c>
      <c r="B46" s="8">
        <v>2</v>
      </c>
      <c r="C46" s="52" t="s">
        <v>205</v>
      </c>
      <c r="D46" s="58">
        <f>D19+D26-D44</f>
        <v>143.38199999999998</v>
      </c>
      <c r="E46" s="9">
        <v>0</v>
      </c>
    </row>
    <row r="47" spans="1:5" x14ac:dyDescent="0.3">
      <c r="A47" s="5">
        <v>165</v>
      </c>
      <c r="B47" s="5">
        <v>2</v>
      </c>
      <c r="C47" s="50" t="s">
        <v>206</v>
      </c>
      <c r="D47" s="51">
        <f>D46/D20</f>
        <v>1.7370622957936493E-3</v>
      </c>
      <c r="E47" s="6">
        <v>0</v>
      </c>
    </row>
    <row r="48" spans="1:5" x14ac:dyDescent="0.3">
      <c r="A48" s="8">
        <v>167</v>
      </c>
      <c r="B48" s="8">
        <v>0</v>
      </c>
      <c r="C48" s="7" t="s">
        <v>207</v>
      </c>
      <c r="D48" s="39">
        <f>D19</f>
        <v>50.998999999999988</v>
      </c>
      <c r="E48" s="9">
        <v>0</v>
      </c>
    </row>
    <row r="49" spans="1:5" x14ac:dyDescent="0.3">
      <c r="A49" s="5">
        <v>170</v>
      </c>
      <c r="B49" s="5">
        <v>2</v>
      </c>
      <c r="C49" s="4" t="s">
        <v>208</v>
      </c>
      <c r="D49" s="22">
        <v>1.5E-3</v>
      </c>
      <c r="E49" s="6">
        <v>0</v>
      </c>
    </row>
    <row r="50" spans="1:5" x14ac:dyDescent="0.3">
      <c r="A50" s="8">
        <v>172</v>
      </c>
      <c r="B50" s="8">
        <v>0</v>
      </c>
      <c r="C50" s="7" t="s">
        <v>209</v>
      </c>
      <c r="D50" s="9">
        <v>0</v>
      </c>
      <c r="E50" s="9">
        <v>0</v>
      </c>
    </row>
    <row r="51" spans="1:5" x14ac:dyDescent="0.3">
      <c r="A51" s="5">
        <v>180</v>
      </c>
      <c r="B51" s="5">
        <v>2</v>
      </c>
      <c r="C51" s="4" t="s">
        <v>210</v>
      </c>
      <c r="D51" s="22">
        <f>D49+D23</f>
        <v>2.117849102559459E-3</v>
      </c>
      <c r="E51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2FE3-D8B8-461E-BC92-ABB9C47D6DFF}">
  <dimension ref="A1:F51"/>
  <sheetViews>
    <sheetView rightToLeft="1" tabSelected="1" topLeftCell="A43" workbookViewId="0">
      <selection activeCell="C40" sqref="C40:D47"/>
    </sheetView>
  </sheetViews>
  <sheetFormatPr defaultRowHeight="14" x14ac:dyDescent="0.3"/>
  <cols>
    <col min="1" max="2" width="10" customWidth="1"/>
    <col min="3" max="3" width="96" customWidth="1"/>
    <col min="4" max="4" width="12" customWidth="1"/>
    <col min="5" max="5" width="10" customWidth="1"/>
  </cols>
  <sheetData>
    <row r="1" spans="1:5" ht="30.65" customHeight="1" x14ac:dyDescent="0.3">
      <c r="A1" s="1" t="s">
        <v>216</v>
      </c>
    </row>
    <row r="2" spans="1:5" ht="20.5" customHeight="1" x14ac:dyDescent="0.3">
      <c r="A2" s="1" t="s">
        <v>166</v>
      </c>
    </row>
    <row r="4" spans="1:5" ht="28" x14ac:dyDescent="0.3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</row>
    <row r="5" spans="1:5" x14ac:dyDescent="0.3">
      <c r="A5" s="5">
        <v>5</v>
      </c>
      <c r="B5" s="5">
        <v>0</v>
      </c>
      <c r="C5" s="4" t="s">
        <v>167</v>
      </c>
      <c r="D5" s="6">
        <v>0</v>
      </c>
      <c r="E5" s="6">
        <v>0</v>
      </c>
    </row>
    <row r="6" spans="1:5" x14ac:dyDescent="0.3">
      <c r="A6" s="8">
        <v>10</v>
      </c>
      <c r="B6" s="8">
        <v>2</v>
      </c>
      <c r="C6" s="7" t="s">
        <v>168</v>
      </c>
      <c r="D6" s="11">
        <v>14.52</v>
      </c>
      <c r="E6" s="9">
        <v>0</v>
      </c>
    </row>
    <row r="7" spans="1:5" x14ac:dyDescent="0.3">
      <c r="A7" s="5">
        <v>12</v>
      </c>
      <c r="B7" s="5">
        <v>2</v>
      </c>
      <c r="C7" s="4" t="s">
        <v>169</v>
      </c>
      <c r="D7" s="6">
        <v>0</v>
      </c>
      <c r="E7" s="6">
        <v>0</v>
      </c>
    </row>
    <row r="8" spans="1:5" x14ac:dyDescent="0.3">
      <c r="A8" s="8">
        <v>14</v>
      </c>
      <c r="B8" s="8">
        <v>2</v>
      </c>
      <c r="C8" s="7" t="s">
        <v>170</v>
      </c>
      <c r="D8" s="11">
        <v>14.52</v>
      </c>
      <c r="E8" s="12">
        <v>0.02</v>
      </c>
    </row>
    <row r="9" spans="1:5" x14ac:dyDescent="0.3">
      <c r="A9" s="5">
        <v>25</v>
      </c>
      <c r="B9" s="5">
        <v>2</v>
      </c>
      <c r="C9" s="4" t="s">
        <v>171</v>
      </c>
      <c r="D9" s="6">
        <v>0</v>
      </c>
      <c r="E9" s="6">
        <v>0</v>
      </c>
    </row>
    <row r="10" spans="1:5" x14ac:dyDescent="0.3">
      <c r="A10" s="8">
        <v>26</v>
      </c>
      <c r="B10" s="8">
        <v>0</v>
      </c>
      <c r="C10" s="7" t="s">
        <v>172</v>
      </c>
      <c r="D10" s="9">
        <v>0</v>
      </c>
      <c r="E10" s="9">
        <v>0</v>
      </c>
    </row>
    <row r="11" spans="1:5" x14ac:dyDescent="0.3">
      <c r="A11" s="5">
        <v>30</v>
      </c>
      <c r="B11" s="5">
        <v>2</v>
      </c>
      <c r="C11" s="4" t="s">
        <v>173</v>
      </c>
      <c r="D11" s="6">
        <v>0</v>
      </c>
      <c r="E11" s="6">
        <v>0</v>
      </c>
    </row>
    <row r="12" spans="1:5" x14ac:dyDescent="0.3">
      <c r="A12" s="8">
        <v>40</v>
      </c>
      <c r="B12" s="8">
        <v>2</v>
      </c>
      <c r="C12" s="7" t="s">
        <v>174</v>
      </c>
      <c r="D12" s="9">
        <v>0</v>
      </c>
      <c r="E12" s="9">
        <v>0</v>
      </c>
    </row>
    <row r="13" spans="1:5" x14ac:dyDescent="0.3">
      <c r="A13" s="5">
        <v>45</v>
      </c>
      <c r="B13" s="5">
        <v>2</v>
      </c>
      <c r="C13" s="4" t="s">
        <v>175</v>
      </c>
      <c r="D13" s="6">
        <v>0</v>
      </c>
      <c r="E13" s="6">
        <v>0</v>
      </c>
    </row>
    <row r="14" spans="1:5" x14ac:dyDescent="0.3">
      <c r="A14" s="8">
        <v>50</v>
      </c>
      <c r="B14" s="8">
        <v>2</v>
      </c>
      <c r="C14" s="7" t="s">
        <v>176</v>
      </c>
      <c r="D14" s="9">
        <v>0</v>
      </c>
      <c r="E14" s="9">
        <v>0</v>
      </c>
    </row>
    <row r="15" spans="1:5" x14ac:dyDescent="0.3">
      <c r="A15" s="5">
        <v>55</v>
      </c>
      <c r="B15" s="5">
        <v>2</v>
      </c>
      <c r="C15" s="4" t="s">
        <v>177</v>
      </c>
      <c r="D15" s="6">
        <v>0</v>
      </c>
      <c r="E15" s="6">
        <v>0</v>
      </c>
    </row>
    <row r="16" spans="1:5" x14ac:dyDescent="0.3">
      <c r="A16" s="8">
        <v>57</v>
      </c>
      <c r="B16" s="8">
        <v>2</v>
      </c>
      <c r="C16" s="7" t="s">
        <v>178</v>
      </c>
      <c r="D16" s="16">
        <v>8.8540200000000002</v>
      </c>
      <c r="E16" s="9">
        <v>0</v>
      </c>
    </row>
    <row r="17" spans="1:6" x14ac:dyDescent="0.3">
      <c r="A17" s="5">
        <v>59</v>
      </c>
      <c r="B17" s="5">
        <v>2</v>
      </c>
      <c r="C17" s="4" t="s">
        <v>179</v>
      </c>
      <c r="D17" s="6">
        <v>0</v>
      </c>
      <c r="E17" s="6">
        <v>0</v>
      </c>
    </row>
    <row r="18" spans="1:6" x14ac:dyDescent="0.3">
      <c r="A18" s="8">
        <v>61</v>
      </c>
      <c r="B18" s="8">
        <v>2</v>
      </c>
      <c r="C18" s="7" t="s">
        <v>180</v>
      </c>
      <c r="D18" s="9">
        <v>0</v>
      </c>
      <c r="E18" s="9">
        <v>0</v>
      </c>
    </row>
    <row r="19" spans="1:6" x14ac:dyDescent="0.3">
      <c r="A19" s="5">
        <v>62</v>
      </c>
      <c r="B19" s="5">
        <v>2</v>
      </c>
      <c r="C19" s="4" t="s">
        <v>181</v>
      </c>
      <c r="D19" s="16">
        <f>D8+D16</f>
        <v>23.374020000000002</v>
      </c>
      <c r="E19" s="6">
        <v>0</v>
      </c>
    </row>
    <row r="20" spans="1:6" x14ac:dyDescent="0.3">
      <c r="A20" s="8">
        <v>63</v>
      </c>
      <c r="B20" s="8">
        <v>2</v>
      </c>
      <c r="C20" s="7" t="s">
        <v>182</v>
      </c>
      <c r="D20" s="26">
        <f>AVERAGE(D21:D22)</f>
        <v>41596.197365</v>
      </c>
      <c r="E20" s="9">
        <v>0</v>
      </c>
    </row>
    <row r="21" spans="1:6" x14ac:dyDescent="0.3">
      <c r="A21" s="5">
        <v>64</v>
      </c>
      <c r="B21" s="5">
        <v>2</v>
      </c>
      <c r="C21" s="4" t="s">
        <v>212</v>
      </c>
      <c r="D21" s="10">
        <v>66315.990000000005</v>
      </c>
      <c r="E21" s="15">
        <v>100</v>
      </c>
      <c r="F21" s="25"/>
    </row>
    <row r="22" spans="1:6" x14ac:dyDescent="0.3">
      <c r="A22" s="8">
        <v>65</v>
      </c>
      <c r="B22" s="8">
        <v>2</v>
      </c>
      <c r="C22" s="7" t="s">
        <v>211</v>
      </c>
      <c r="D22" s="16">
        <v>16876.404730000002</v>
      </c>
      <c r="E22" s="9">
        <v>0</v>
      </c>
      <c r="F22" s="25"/>
    </row>
    <row r="23" spans="1:6" x14ac:dyDescent="0.3">
      <c r="A23" s="5">
        <v>66</v>
      </c>
      <c r="B23" s="5">
        <v>2</v>
      </c>
      <c r="C23" s="48" t="s">
        <v>183</v>
      </c>
      <c r="D23" s="49">
        <f>D19/D20</f>
        <v>5.6192684621857864E-4</v>
      </c>
      <c r="E23" s="6">
        <v>0</v>
      </c>
      <c r="F23" t="s">
        <v>297</v>
      </c>
    </row>
    <row r="24" spans="1:6" x14ac:dyDescent="0.3">
      <c r="A24" s="8">
        <v>70</v>
      </c>
      <c r="B24" s="8">
        <v>0</v>
      </c>
      <c r="C24" s="7" t="s">
        <v>184</v>
      </c>
      <c r="D24" s="9">
        <v>0</v>
      </c>
      <c r="E24" s="9">
        <v>0</v>
      </c>
    </row>
    <row r="25" spans="1:6" x14ac:dyDescent="0.3">
      <c r="A25" s="5">
        <v>72</v>
      </c>
      <c r="B25" s="5">
        <v>2</v>
      </c>
      <c r="C25" s="4" t="s">
        <v>185</v>
      </c>
      <c r="D25" s="6">
        <v>0</v>
      </c>
      <c r="E25" s="6">
        <v>0</v>
      </c>
    </row>
    <row r="26" spans="1:6" x14ac:dyDescent="0.3">
      <c r="A26" s="8">
        <v>74</v>
      </c>
      <c r="B26" s="8">
        <v>2</v>
      </c>
      <c r="C26" s="7" t="s">
        <v>186</v>
      </c>
      <c r="D26" s="14">
        <f>SUM(D27:D39)</f>
        <v>67.52</v>
      </c>
      <c r="E26" s="9">
        <v>0</v>
      </c>
    </row>
    <row r="27" spans="1:6" x14ac:dyDescent="0.3">
      <c r="A27" s="5">
        <v>80</v>
      </c>
      <c r="B27" s="5">
        <v>3</v>
      </c>
      <c r="C27" s="4" t="s">
        <v>187</v>
      </c>
      <c r="D27" s="6">
        <v>0</v>
      </c>
      <c r="E27" s="6">
        <v>0</v>
      </c>
    </row>
    <row r="28" spans="1:6" x14ac:dyDescent="0.3">
      <c r="A28" s="8">
        <v>85</v>
      </c>
      <c r="B28" s="8">
        <v>3</v>
      </c>
      <c r="C28" s="7" t="s">
        <v>188</v>
      </c>
      <c r="D28" s="9">
        <v>0</v>
      </c>
      <c r="E28" s="9">
        <v>0</v>
      </c>
    </row>
    <row r="29" spans="1:6" x14ac:dyDescent="0.3">
      <c r="A29" s="5">
        <v>90</v>
      </c>
      <c r="B29" s="5">
        <v>3</v>
      </c>
      <c r="C29" s="4" t="s">
        <v>189</v>
      </c>
      <c r="D29" s="6">
        <v>0</v>
      </c>
      <c r="E29" s="6">
        <v>0</v>
      </c>
    </row>
    <row r="30" spans="1:6" x14ac:dyDescent="0.3">
      <c r="A30" s="8">
        <v>100</v>
      </c>
      <c r="B30" s="8">
        <v>3</v>
      </c>
      <c r="C30" s="7" t="s">
        <v>190</v>
      </c>
      <c r="D30" s="9">
        <v>0</v>
      </c>
      <c r="E30" s="9">
        <v>0</v>
      </c>
    </row>
    <row r="31" spans="1:6" x14ac:dyDescent="0.3">
      <c r="A31" s="5">
        <v>105</v>
      </c>
      <c r="B31" s="5">
        <v>3</v>
      </c>
      <c r="C31" s="4" t="s">
        <v>191</v>
      </c>
      <c r="D31" s="6">
        <v>0</v>
      </c>
      <c r="E31" s="6">
        <v>0</v>
      </c>
    </row>
    <row r="32" spans="1:6" x14ac:dyDescent="0.3">
      <c r="A32" s="8">
        <v>106</v>
      </c>
      <c r="B32" s="8">
        <v>0</v>
      </c>
      <c r="C32" s="7" t="s">
        <v>192</v>
      </c>
      <c r="D32" s="9">
        <v>0</v>
      </c>
      <c r="E32" s="9">
        <v>0</v>
      </c>
    </row>
    <row r="33" spans="1:5" x14ac:dyDescent="0.3">
      <c r="A33" s="5">
        <v>110</v>
      </c>
      <c r="B33" s="5">
        <v>3</v>
      </c>
      <c r="C33" s="4" t="s">
        <v>193</v>
      </c>
      <c r="D33" s="10">
        <v>46.11</v>
      </c>
      <c r="E33" s="6">
        <v>0</v>
      </c>
    </row>
    <row r="34" spans="1:5" x14ac:dyDescent="0.3">
      <c r="A34" s="8">
        <v>111</v>
      </c>
      <c r="B34" s="8">
        <v>0</v>
      </c>
      <c r="C34" s="7" t="s">
        <v>194</v>
      </c>
      <c r="D34" s="9">
        <v>0</v>
      </c>
      <c r="E34" s="9">
        <v>0</v>
      </c>
    </row>
    <row r="35" spans="1:5" x14ac:dyDescent="0.3">
      <c r="A35" s="5">
        <v>120</v>
      </c>
      <c r="B35" s="5">
        <v>3</v>
      </c>
      <c r="C35" s="4" t="s">
        <v>195</v>
      </c>
      <c r="D35" s="6">
        <v>0</v>
      </c>
      <c r="E35" s="6">
        <v>0</v>
      </c>
    </row>
    <row r="36" spans="1:5" x14ac:dyDescent="0.3">
      <c r="A36" s="8">
        <v>121</v>
      </c>
      <c r="B36" s="8">
        <v>0</v>
      </c>
      <c r="C36" s="7" t="s">
        <v>196</v>
      </c>
      <c r="D36" s="9">
        <v>0</v>
      </c>
      <c r="E36" s="9">
        <v>0</v>
      </c>
    </row>
    <row r="37" spans="1:5" x14ac:dyDescent="0.3">
      <c r="A37" s="5">
        <v>130</v>
      </c>
      <c r="B37" s="5">
        <v>3</v>
      </c>
      <c r="C37" s="4" t="s">
        <v>197</v>
      </c>
      <c r="D37" s="10">
        <v>21.41</v>
      </c>
      <c r="E37" s="6">
        <v>0</v>
      </c>
    </row>
    <row r="38" spans="1:5" x14ac:dyDescent="0.3">
      <c r="A38" s="8">
        <v>131</v>
      </c>
      <c r="B38" s="8">
        <v>0</v>
      </c>
      <c r="C38" s="7" t="s">
        <v>196</v>
      </c>
      <c r="D38" s="9">
        <v>0</v>
      </c>
      <c r="E38" s="9">
        <v>0</v>
      </c>
    </row>
    <row r="39" spans="1:5" x14ac:dyDescent="0.3">
      <c r="A39" s="5">
        <v>135</v>
      </c>
      <c r="B39" s="5">
        <v>3</v>
      </c>
      <c r="C39" s="4" t="s">
        <v>198</v>
      </c>
      <c r="D39" s="6">
        <v>0</v>
      </c>
      <c r="E39" s="6">
        <v>0</v>
      </c>
    </row>
    <row r="40" spans="1:5" x14ac:dyDescent="0.3">
      <c r="A40" s="8">
        <v>140</v>
      </c>
      <c r="B40" s="8">
        <v>2</v>
      </c>
      <c r="C40" s="52" t="s">
        <v>199</v>
      </c>
      <c r="D40" s="53">
        <f>D26/D22</f>
        <v>4.0008521412131359E-3</v>
      </c>
      <c r="E40" s="9">
        <v>0</v>
      </c>
    </row>
    <row r="41" spans="1:5" x14ac:dyDescent="0.3">
      <c r="A41" s="5">
        <v>142</v>
      </c>
      <c r="B41" s="5">
        <v>2</v>
      </c>
      <c r="C41" s="50" t="s">
        <v>200</v>
      </c>
      <c r="D41" s="54">
        <v>1E-3</v>
      </c>
      <c r="E41" s="6">
        <v>0</v>
      </c>
    </row>
    <row r="42" spans="1:5" x14ac:dyDescent="0.3">
      <c r="A42" s="8">
        <v>144</v>
      </c>
      <c r="B42" s="8">
        <v>2</v>
      </c>
      <c r="C42" s="52" t="s">
        <v>201</v>
      </c>
      <c r="D42" s="53">
        <f>D41-D40</f>
        <v>-3.0008521412131358E-3</v>
      </c>
      <c r="E42" s="9">
        <v>0</v>
      </c>
    </row>
    <row r="43" spans="1:5" x14ac:dyDescent="0.3">
      <c r="A43" s="5">
        <v>145</v>
      </c>
      <c r="B43" s="5">
        <v>2</v>
      </c>
      <c r="C43" s="50" t="s">
        <v>202</v>
      </c>
      <c r="D43" s="55">
        <v>0</v>
      </c>
      <c r="E43" s="6">
        <v>0</v>
      </c>
    </row>
    <row r="44" spans="1:5" x14ac:dyDescent="0.3">
      <c r="A44" s="8">
        <v>150</v>
      </c>
      <c r="B44" s="8">
        <v>2</v>
      </c>
      <c r="C44" s="52" t="s">
        <v>203</v>
      </c>
      <c r="D44" s="56">
        <v>0</v>
      </c>
      <c r="E44" s="9">
        <v>0</v>
      </c>
    </row>
    <row r="45" spans="1:5" x14ac:dyDescent="0.3">
      <c r="A45" s="5">
        <v>160</v>
      </c>
      <c r="B45" s="5">
        <v>0</v>
      </c>
      <c r="C45" s="50" t="s">
        <v>204</v>
      </c>
      <c r="D45" s="58">
        <f>D19+D26-D25</f>
        <v>90.894019999999998</v>
      </c>
      <c r="E45" s="6">
        <v>0</v>
      </c>
    </row>
    <row r="46" spans="1:5" x14ac:dyDescent="0.3">
      <c r="A46" s="8">
        <v>162</v>
      </c>
      <c r="B46" s="8">
        <v>2</v>
      </c>
      <c r="C46" s="52" t="s">
        <v>205</v>
      </c>
      <c r="D46" s="58">
        <f>D19+D26-D44</f>
        <v>90.894019999999998</v>
      </c>
      <c r="E46" s="9">
        <v>0</v>
      </c>
    </row>
    <row r="47" spans="1:5" x14ac:dyDescent="0.3">
      <c r="A47" s="5">
        <v>165</v>
      </c>
      <c r="B47" s="5">
        <v>2</v>
      </c>
      <c r="C47" s="50" t="s">
        <v>206</v>
      </c>
      <c r="D47" s="51">
        <f>D46/D20</f>
        <v>2.1851521475008753E-3</v>
      </c>
      <c r="E47" s="6">
        <v>0</v>
      </c>
    </row>
    <row r="48" spans="1:5" x14ac:dyDescent="0.3">
      <c r="A48" s="8">
        <v>167</v>
      </c>
      <c r="B48" s="8">
        <v>0</v>
      </c>
      <c r="C48" s="7" t="s">
        <v>207</v>
      </c>
      <c r="D48" s="26">
        <f>D19</f>
        <v>23.374020000000002</v>
      </c>
      <c r="E48" s="9">
        <v>0</v>
      </c>
    </row>
    <row r="49" spans="1:5" x14ac:dyDescent="0.3">
      <c r="A49" s="5">
        <v>170</v>
      </c>
      <c r="B49" s="5">
        <v>2</v>
      </c>
      <c r="C49" s="4" t="s">
        <v>208</v>
      </c>
      <c r="D49" s="27">
        <v>1E-3</v>
      </c>
      <c r="E49" s="6">
        <v>0</v>
      </c>
    </row>
    <row r="50" spans="1:5" x14ac:dyDescent="0.3">
      <c r="A50" s="8">
        <v>172</v>
      </c>
      <c r="B50" s="8">
        <v>0</v>
      </c>
      <c r="C50" s="7" t="s">
        <v>209</v>
      </c>
      <c r="D50" s="9">
        <v>0</v>
      </c>
      <c r="E50" s="9">
        <v>0</v>
      </c>
    </row>
    <row r="51" spans="1:5" x14ac:dyDescent="0.3">
      <c r="A51" s="5">
        <v>180</v>
      </c>
      <c r="B51" s="5">
        <v>2</v>
      </c>
      <c r="C51" s="4" t="s">
        <v>210</v>
      </c>
      <c r="D51" s="22">
        <f>D49+D23</f>
        <v>1.5619268462185787E-3</v>
      </c>
      <c r="E51" s="6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55"/>
  <sheetViews>
    <sheetView rightToLeft="1" workbookViewId="0">
      <pane ySplit="4" topLeftCell="A55" activePane="bottomLeft" state="frozen"/>
      <selection pane="bottomLeft" activeCell="D47" sqref="D47"/>
    </sheetView>
  </sheetViews>
  <sheetFormatPr defaultRowHeight="14" x14ac:dyDescent="0.3"/>
  <cols>
    <col min="1" max="1" width="8.203125E-2" customWidth="1"/>
    <col min="2" max="3" width="10" customWidth="1"/>
    <col min="4" max="4" width="68" customWidth="1"/>
    <col min="5" max="5" width="14" customWidth="1"/>
    <col min="6" max="6" width="10" customWidth="1"/>
    <col min="8" max="8" width="9.33203125" bestFit="1" customWidth="1"/>
  </cols>
  <sheetData>
    <row r="1" spans="1:8" ht="30.65" customHeight="1" x14ac:dyDescent="0.3">
      <c r="A1" s="1" t="s">
        <v>0</v>
      </c>
    </row>
    <row r="2" spans="1:8" ht="20.5" customHeight="1" x14ac:dyDescent="0.3">
      <c r="A2" s="1" t="s">
        <v>1</v>
      </c>
    </row>
    <row r="4" spans="1:8" ht="28" x14ac:dyDescent="0.3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2"/>
    </row>
    <row r="5" spans="1:8" x14ac:dyDescent="0.3">
      <c r="A5" s="4"/>
      <c r="B5" s="5">
        <v>10</v>
      </c>
      <c r="C5" s="5">
        <v>0</v>
      </c>
      <c r="D5" s="4" t="s">
        <v>7</v>
      </c>
      <c r="E5" s="6">
        <v>0</v>
      </c>
      <c r="F5" s="6">
        <v>0</v>
      </c>
      <c r="G5" s="4"/>
    </row>
    <row r="6" spans="1:8" x14ac:dyDescent="0.3">
      <c r="A6" s="7"/>
      <c r="B6" s="8">
        <v>11</v>
      </c>
      <c r="C6" s="8">
        <v>1</v>
      </c>
      <c r="D6" s="7" t="s">
        <v>8</v>
      </c>
      <c r="E6" s="9">
        <v>0</v>
      </c>
      <c r="F6" s="9">
        <v>0</v>
      </c>
      <c r="G6" s="7"/>
    </row>
    <row r="7" spans="1:8" x14ac:dyDescent="0.3">
      <c r="A7" s="7"/>
      <c r="B7" s="8"/>
      <c r="C7" s="8"/>
      <c r="D7" s="7" t="s">
        <v>217</v>
      </c>
      <c r="E7" s="16">
        <v>154.91499999999999</v>
      </c>
      <c r="F7" s="9"/>
      <c r="G7" s="7"/>
    </row>
    <row r="8" spans="1:8" x14ac:dyDescent="0.3">
      <c r="A8" s="7"/>
      <c r="B8" s="8"/>
      <c r="C8" s="8"/>
      <c r="D8" s="7" t="s">
        <v>218</v>
      </c>
      <c r="E8" s="16">
        <v>90.405000000000001</v>
      </c>
      <c r="F8" s="9"/>
      <c r="G8" s="7"/>
    </row>
    <row r="9" spans="1:8" x14ac:dyDescent="0.3">
      <c r="A9" s="7"/>
      <c r="B9" s="8"/>
      <c r="C9" s="8"/>
      <c r="D9" s="7" t="s">
        <v>219</v>
      </c>
      <c r="E9" s="16">
        <v>153.33799999999999</v>
      </c>
      <c r="F9" s="9"/>
      <c r="G9" s="7"/>
    </row>
    <row r="10" spans="1:8" x14ac:dyDescent="0.3">
      <c r="A10" s="7"/>
      <c r="B10" s="8"/>
      <c r="C10" s="8"/>
      <c r="D10" s="7" t="s">
        <v>220</v>
      </c>
      <c r="E10" s="16">
        <v>73.364000000000004</v>
      </c>
      <c r="F10" s="9"/>
      <c r="G10" s="7"/>
    </row>
    <row r="11" spans="1:8" x14ac:dyDescent="0.3">
      <c r="A11" s="7"/>
      <c r="B11" s="8"/>
      <c r="C11" s="8"/>
      <c r="D11" s="7" t="s">
        <v>221</v>
      </c>
      <c r="E11" s="16">
        <v>113.18899999999999</v>
      </c>
      <c r="F11" s="9"/>
      <c r="G11" s="7"/>
    </row>
    <row r="12" spans="1:8" x14ac:dyDescent="0.3">
      <c r="A12" s="7"/>
      <c r="B12" s="8"/>
      <c r="C12" s="8"/>
      <c r="D12" s="7" t="s">
        <v>222</v>
      </c>
      <c r="E12" s="16">
        <v>21.463000000000001</v>
      </c>
      <c r="F12" s="9"/>
      <c r="G12" s="7"/>
    </row>
    <row r="13" spans="1:8" x14ac:dyDescent="0.3">
      <c r="A13" s="4"/>
      <c r="B13" s="5">
        <v>20</v>
      </c>
      <c r="C13" s="5">
        <v>2</v>
      </c>
      <c r="D13" s="4" t="s">
        <v>9</v>
      </c>
      <c r="E13" s="31">
        <f>SUM(E7:E12)</f>
        <v>606.67399999999998</v>
      </c>
      <c r="F13" s="6">
        <v>0</v>
      </c>
      <c r="G13" s="4"/>
    </row>
    <row r="14" spans="1:8" x14ac:dyDescent="0.3">
      <c r="A14" s="7"/>
      <c r="B14" s="8">
        <v>22</v>
      </c>
      <c r="C14" s="8">
        <v>0</v>
      </c>
      <c r="D14" s="7" t="s">
        <v>10</v>
      </c>
      <c r="E14" s="9">
        <v>0</v>
      </c>
      <c r="F14" s="9">
        <v>0</v>
      </c>
      <c r="G14" s="7"/>
    </row>
    <row r="15" spans="1:8" x14ac:dyDescent="0.3">
      <c r="A15" s="4"/>
      <c r="B15" s="5">
        <v>25</v>
      </c>
      <c r="C15" s="5">
        <v>1</v>
      </c>
      <c r="D15" s="4" t="s">
        <v>11</v>
      </c>
      <c r="E15" s="6">
        <v>0</v>
      </c>
      <c r="F15" s="6">
        <v>0</v>
      </c>
      <c r="G15" s="4"/>
    </row>
    <row r="16" spans="1:8" x14ac:dyDescent="0.3">
      <c r="A16" s="4"/>
      <c r="B16" s="5"/>
      <c r="C16" s="5"/>
      <c r="D16" s="4" t="s">
        <v>223</v>
      </c>
      <c r="E16" s="29">
        <v>82.008520000000004</v>
      </c>
      <c r="F16" s="6"/>
      <c r="G16" s="4"/>
      <c r="H16" s="30"/>
    </row>
    <row r="17" spans="1:8" x14ac:dyDescent="0.3">
      <c r="A17" s="4"/>
      <c r="B17" s="5"/>
      <c r="C17" s="5"/>
      <c r="D17" s="4" t="s">
        <v>224</v>
      </c>
      <c r="E17" s="29">
        <v>91.683789999999988</v>
      </c>
      <c r="F17" s="6"/>
      <c r="G17" s="4"/>
      <c r="H17" s="30"/>
    </row>
    <row r="18" spans="1:8" x14ac:dyDescent="0.3">
      <c r="A18" s="4"/>
      <c r="B18" s="5"/>
      <c r="C18" s="5"/>
      <c r="D18" s="4" t="s">
        <v>225</v>
      </c>
      <c r="E18" s="29">
        <v>44.285670000000003</v>
      </c>
      <c r="F18" s="6"/>
      <c r="G18" s="4"/>
      <c r="H18" s="30"/>
    </row>
    <row r="19" spans="1:8" x14ac:dyDescent="0.3">
      <c r="A19" s="4"/>
      <c r="B19" s="5"/>
      <c r="C19" s="5"/>
      <c r="D19" s="4" t="s">
        <v>226</v>
      </c>
      <c r="E19" s="29">
        <v>143.54680999999999</v>
      </c>
      <c r="F19" s="6"/>
      <c r="G19" s="4"/>
      <c r="H19" s="30"/>
    </row>
    <row r="20" spans="1:8" x14ac:dyDescent="0.3">
      <c r="A20" s="4"/>
      <c r="B20" s="5"/>
      <c r="C20" s="5"/>
      <c r="D20" s="4" t="s">
        <v>227</v>
      </c>
      <c r="E20" s="29">
        <v>45.773309999999995</v>
      </c>
      <c r="F20" s="6"/>
      <c r="G20" s="4"/>
      <c r="H20" s="30"/>
    </row>
    <row r="21" spans="1:8" x14ac:dyDescent="0.3">
      <c r="A21" s="4"/>
      <c r="B21" s="5"/>
      <c r="C21" s="5"/>
      <c r="D21" s="4" t="s">
        <v>228</v>
      </c>
      <c r="E21" s="29">
        <v>4.2873599999999996</v>
      </c>
      <c r="F21" s="6"/>
      <c r="G21" s="4"/>
      <c r="H21" s="30"/>
    </row>
    <row r="22" spans="1:8" x14ac:dyDescent="0.3">
      <c r="A22" s="4"/>
      <c r="B22" s="5"/>
      <c r="C22" s="5"/>
      <c r="D22" s="4" t="s">
        <v>229</v>
      </c>
      <c r="E22" s="29">
        <v>31.861720000000002</v>
      </c>
      <c r="F22" s="6"/>
      <c r="G22" s="4"/>
      <c r="H22" s="30"/>
    </row>
    <row r="23" spans="1:8" x14ac:dyDescent="0.3">
      <c r="A23" s="4"/>
      <c r="B23" s="5"/>
      <c r="C23" s="5"/>
      <c r="D23" s="4" t="s">
        <v>230</v>
      </c>
      <c r="E23" s="29">
        <v>69.344220000000007</v>
      </c>
      <c r="F23" s="6"/>
      <c r="G23" s="4"/>
      <c r="H23" s="30"/>
    </row>
    <row r="24" spans="1:8" x14ac:dyDescent="0.3">
      <c r="A24" s="4"/>
      <c r="B24" s="5"/>
      <c r="C24" s="5"/>
      <c r="D24" s="4" t="s">
        <v>231</v>
      </c>
      <c r="E24" s="29">
        <v>67.391940000000005</v>
      </c>
      <c r="F24" s="6"/>
      <c r="G24" s="4"/>
      <c r="H24" s="30"/>
    </row>
    <row r="25" spans="1:8" x14ac:dyDescent="0.3">
      <c r="A25" s="4"/>
      <c r="B25" s="5"/>
      <c r="C25" s="5"/>
      <c r="D25" s="4" t="s">
        <v>232</v>
      </c>
      <c r="E25" s="29">
        <v>41.321280000000002</v>
      </c>
      <c r="F25" s="6"/>
      <c r="G25" s="4"/>
      <c r="H25" s="30"/>
    </row>
    <row r="26" spans="1:8" x14ac:dyDescent="0.3">
      <c r="A26" s="4"/>
      <c r="B26" s="5"/>
      <c r="C26" s="5"/>
      <c r="D26" s="4" t="s">
        <v>233</v>
      </c>
      <c r="E26" s="29">
        <v>84.426539999999989</v>
      </c>
      <c r="F26" s="6"/>
      <c r="G26" s="4"/>
      <c r="H26" s="30"/>
    </row>
    <row r="27" spans="1:8" x14ac:dyDescent="0.3">
      <c r="A27" s="4"/>
      <c r="B27" s="5"/>
      <c r="C27" s="5"/>
      <c r="D27" s="4" t="s">
        <v>234</v>
      </c>
      <c r="E27" s="29">
        <v>36.582920000000001</v>
      </c>
      <c r="F27" s="6"/>
      <c r="G27" s="4"/>
      <c r="H27" s="30"/>
    </row>
    <row r="28" spans="1:8" x14ac:dyDescent="0.3">
      <c r="A28" s="4"/>
      <c r="B28" s="5"/>
      <c r="C28" s="5"/>
      <c r="D28" s="4" t="s">
        <v>235</v>
      </c>
      <c r="E28" s="29">
        <v>29.836069999999996</v>
      </c>
      <c r="F28" s="6"/>
      <c r="G28" s="4"/>
      <c r="H28" s="30"/>
    </row>
    <row r="29" spans="1:8" x14ac:dyDescent="0.3">
      <c r="A29" s="4"/>
      <c r="B29" s="5"/>
      <c r="C29" s="5"/>
      <c r="D29" s="4" t="s">
        <v>236</v>
      </c>
      <c r="E29" s="29">
        <v>60.351241499999993</v>
      </c>
      <c r="F29" s="6"/>
      <c r="G29" s="4"/>
      <c r="H29" s="30"/>
    </row>
    <row r="30" spans="1:8" x14ac:dyDescent="0.3">
      <c r="A30" s="4"/>
      <c r="B30" s="5"/>
      <c r="C30" s="5"/>
      <c r="D30" s="4" t="s">
        <v>237</v>
      </c>
      <c r="E30" s="29">
        <v>179.37370000000001</v>
      </c>
      <c r="F30" s="6"/>
      <c r="G30" s="4"/>
      <c r="H30" s="30"/>
    </row>
    <row r="31" spans="1:8" x14ac:dyDescent="0.3">
      <c r="A31" s="4"/>
      <c r="B31" s="5"/>
      <c r="C31" s="5"/>
      <c r="D31" s="4" t="s">
        <v>238</v>
      </c>
      <c r="E31" s="29">
        <v>66.505120000000005</v>
      </c>
      <c r="F31" s="6"/>
      <c r="G31" s="4"/>
      <c r="H31" s="30"/>
    </row>
    <row r="32" spans="1:8" x14ac:dyDescent="0.3">
      <c r="A32" s="4"/>
      <c r="B32" s="5"/>
      <c r="C32" s="5"/>
      <c r="D32" s="4" t="s">
        <v>239</v>
      </c>
      <c r="E32" s="29">
        <v>53.744179500000001</v>
      </c>
      <c r="F32" s="6"/>
      <c r="G32" s="4"/>
      <c r="H32" s="30"/>
    </row>
    <row r="33" spans="1:8" x14ac:dyDescent="0.3">
      <c r="A33" s="4"/>
      <c r="B33" s="5"/>
      <c r="C33" s="5"/>
      <c r="D33" s="4" t="s">
        <v>240</v>
      </c>
      <c r="E33" s="29">
        <v>24.641644499999998</v>
      </c>
      <c r="F33" s="6"/>
      <c r="G33" s="4"/>
      <c r="H33" s="30"/>
    </row>
    <row r="34" spans="1:8" x14ac:dyDescent="0.3">
      <c r="A34" s="4"/>
      <c r="B34" s="5"/>
      <c r="C34" s="5"/>
      <c r="D34" s="4" t="s">
        <v>241</v>
      </c>
      <c r="E34" s="29">
        <v>89.042469999999994</v>
      </c>
      <c r="F34" s="6"/>
      <c r="G34" s="4"/>
      <c r="H34" s="30"/>
    </row>
    <row r="35" spans="1:8" x14ac:dyDescent="0.3">
      <c r="A35" s="4"/>
      <c r="B35" s="5"/>
      <c r="C35" s="5"/>
      <c r="D35" s="4" t="s">
        <v>242</v>
      </c>
      <c r="E35" s="29">
        <v>27.807230000000001</v>
      </c>
      <c r="F35" s="6"/>
      <c r="G35" s="4"/>
      <c r="H35" s="30"/>
    </row>
    <row r="36" spans="1:8" x14ac:dyDescent="0.3">
      <c r="A36" s="4"/>
      <c r="B36" s="5"/>
      <c r="C36" s="5"/>
      <c r="D36" s="4" t="s">
        <v>243</v>
      </c>
      <c r="E36" s="29">
        <v>59.630670000000002</v>
      </c>
      <c r="F36" s="6"/>
      <c r="G36" s="4"/>
      <c r="H36" s="30"/>
    </row>
    <row r="37" spans="1:8" x14ac:dyDescent="0.3">
      <c r="A37" s="4"/>
      <c r="B37" s="5"/>
      <c r="C37" s="5"/>
      <c r="D37" s="4" t="s">
        <v>244</v>
      </c>
      <c r="E37" s="29">
        <v>5.7231239999999994</v>
      </c>
      <c r="F37" s="6"/>
      <c r="G37" s="4"/>
      <c r="H37" s="30"/>
    </row>
    <row r="38" spans="1:8" x14ac:dyDescent="0.3">
      <c r="A38" s="4"/>
      <c r="B38" s="5"/>
      <c r="C38" s="5"/>
      <c r="D38" s="4" t="s">
        <v>245</v>
      </c>
      <c r="E38" s="29">
        <v>29.7804705</v>
      </c>
      <c r="F38" s="6"/>
      <c r="G38" s="4"/>
      <c r="H38" s="30"/>
    </row>
    <row r="39" spans="1:8" x14ac:dyDescent="0.3">
      <c r="A39" s="4"/>
      <c r="B39" s="5"/>
      <c r="C39" s="5"/>
      <c r="D39" s="4" t="s">
        <v>246</v>
      </c>
      <c r="E39" s="29">
        <v>116.60726000000001</v>
      </c>
      <c r="F39" s="6"/>
      <c r="G39" s="4"/>
      <c r="H39" s="30"/>
    </row>
    <row r="40" spans="1:8" x14ac:dyDescent="0.3">
      <c r="A40" s="4"/>
      <c r="B40" s="5"/>
      <c r="C40" s="5"/>
      <c r="D40" s="4" t="s">
        <v>247</v>
      </c>
      <c r="E40" s="29">
        <v>71.698440000000005</v>
      </c>
      <c r="F40" s="6"/>
      <c r="G40" s="4"/>
      <c r="H40" s="30"/>
    </row>
    <row r="41" spans="1:8" x14ac:dyDescent="0.3">
      <c r="A41" s="7"/>
      <c r="B41" s="8">
        <v>27</v>
      </c>
      <c r="C41" s="8">
        <v>2</v>
      </c>
      <c r="D41" s="7" t="s">
        <v>12</v>
      </c>
      <c r="E41" s="32">
        <f>SUM(E16:E40)</f>
        <v>1557.2557000000002</v>
      </c>
      <c r="F41" s="9">
        <v>0</v>
      </c>
      <c r="G41" s="7"/>
    </row>
    <row r="42" spans="1:8" x14ac:dyDescent="0.3">
      <c r="A42" s="4"/>
      <c r="B42" s="5">
        <v>30</v>
      </c>
      <c r="C42" s="5">
        <v>0</v>
      </c>
      <c r="D42" s="4" t="s">
        <v>13</v>
      </c>
      <c r="E42" s="6">
        <v>0</v>
      </c>
      <c r="F42" s="6">
        <v>0</v>
      </c>
      <c r="G42" s="4"/>
    </row>
    <row r="43" spans="1:8" x14ac:dyDescent="0.3">
      <c r="A43" s="7"/>
      <c r="B43" s="8">
        <v>31</v>
      </c>
      <c r="C43" s="8">
        <v>1</v>
      </c>
      <c r="D43" s="7" t="s">
        <v>14</v>
      </c>
      <c r="E43" s="9">
        <v>0</v>
      </c>
      <c r="F43" s="9">
        <v>0</v>
      </c>
      <c r="G43" s="7"/>
    </row>
    <row r="44" spans="1:8" x14ac:dyDescent="0.3">
      <c r="A44" s="4"/>
      <c r="B44" s="5">
        <v>32</v>
      </c>
      <c r="C44" s="5">
        <v>1</v>
      </c>
      <c r="D44" s="4" t="s">
        <v>15</v>
      </c>
      <c r="E44" s="6">
        <v>0</v>
      </c>
      <c r="F44" s="6">
        <v>0</v>
      </c>
      <c r="G44" s="4"/>
    </row>
    <row r="45" spans="1:8" x14ac:dyDescent="0.3">
      <c r="A45" s="7"/>
      <c r="B45" s="8">
        <v>33</v>
      </c>
      <c r="C45" s="8">
        <v>1</v>
      </c>
      <c r="D45" s="7" t="s">
        <v>16</v>
      </c>
      <c r="E45" s="9">
        <v>0</v>
      </c>
      <c r="F45" s="9">
        <v>0</v>
      </c>
      <c r="G45" s="7"/>
    </row>
    <row r="46" spans="1:8" x14ac:dyDescent="0.3">
      <c r="A46" s="4"/>
      <c r="B46" s="5">
        <v>40</v>
      </c>
      <c r="C46" s="5">
        <v>2</v>
      </c>
      <c r="D46" s="4" t="s">
        <v>17</v>
      </c>
      <c r="E46" s="6">
        <v>0</v>
      </c>
      <c r="F46" s="6">
        <v>0</v>
      </c>
      <c r="G46" s="4"/>
    </row>
    <row r="47" spans="1:8" x14ac:dyDescent="0.3">
      <c r="A47" s="7"/>
      <c r="B47" s="8">
        <v>50</v>
      </c>
      <c r="C47" s="8">
        <v>0</v>
      </c>
      <c r="D47" s="7" t="s">
        <v>18</v>
      </c>
      <c r="E47" s="9">
        <v>0</v>
      </c>
      <c r="F47" s="9">
        <v>0</v>
      </c>
      <c r="G47" s="7"/>
    </row>
    <row r="48" spans="1:8" x14ac:dyDescent="0.3">
      <c r="A48" s="4"/>
      <c r="B48" s="5">
        <v>61</v>
      </c>
      <c r="C48" s="5">
        <v>1</v>
      </c>
      <c r="D48" s="4" t="s">
        <v>14</v>
      </c>
      <c r="E48" s="6">
        <v>0</v>
      </c>
      <c r="F48" s="6">
        <v>0</v>
      </c>
      <c r="G48" s="4"/>
    </row>
    <row r="49" spans="1:7" x14ac:dyDescent="0.3">
      <c r="A49" s="7"/>
      <c r="B49" s="8">
        <v>62</v>
      </c>
      <c r="C49" s="8">
        <v>1</v>
      </c>
      <c r="D49" s="7" t="s">
        <v>15</v>
      </c>
      <c r="E49" s="9">
        <v>0</v>
      </c>
      <c r="F49" s="9">
        <v>0</v>
      </c>
      <c r="G49" s="7"/>
    </row>
    <row r="50" spans="1:7" x14ac:dyDescent="0.3">
      <c r="A50" s="4"/>
      <c r="B50" s="5">
        <v>63</v>
      </c>
      <c r="C50" s="5">
        <v>1</v>
      </c>
      <c r="D50" s="4" t="s">
        <v>16</v>
      </c>
      <c r="E50" s="6">
        <v>0</v>
      </c>
      <c r="F50" s="6">
        <v>0</v>
      </c>
      <c r="G50" s="4"/>
    </row>
    <row r="51" spans="1:7" x14ac:dyDescent="0.3">
      <c r="A51" s="7"/>
      <c r="B51" s="8">
        <v>100</v>
      </c>
      <c r="C51" s="8">
        <v>2</v>
      </c>
      <c r="D51" s="7" t="s">
        <v>19</v>
      </c>
      <c r="E51" s="9">
        <v>0</v>
      </c>
      <c r="F51" s="9">
        <v>0</v>
      </c>
      <c r="G51" s="7"/>
    </row>
    <row r="52" spans="1:7" x14ac:dyDescent="0.3">
      <c r="A52" s="4"/>
      <c r="B52" s="5">
        <v>110</v>
      </c>
      <c r="C52" s="5">
        <v>0</v>
      </c>
      <c r="D52" s="4" t="s">
        <v>20</v>
      </c>
      <c r="E52" s="6">
        <v>0</v>
      </c>
      <c r="F52" s="6">
        <v>0</v>
      </c>
      <c r="G52" s="4"/>
    </row>
    <row r="53" spans="1:7" x14ac:dyDescent="0.3">
      <c r="A53" s="7"/>
      <c r="B53" s="8">
        <v>111</v>
      </c>
      <c r="C53" s="8">
        <v>0</v>
      </c>
      <c r="D53" s="7" t="s">
        <v>21</v>
      </c>
      <c r="E53" s="9">
        <v>0</v>
      </c>
      <c r="F53" s="9">
        <v>0</v>
      </c>
      <c r="G53" s="7"/>
    </row>
    <row r="54" spans="1:7" x14ac:dyDescent="0.3">
      <c r="A54" s="4"/>
      <c r="B54" s="5">
        <v>112</v>
      </c>
      <c r="C54" s="5">
        <v>1</v>
      </c>
      <c r="D54" s="4" t="s">
        <v>22</v>
      </c>
      <c r="E54" s="10">
        <v>4.0599999999999996</v>
      </c>
      <c r="F54" s="6">
        <v>0</v>
      </c>
      <c r="G54" s="4"/>
    </row>
    <row r="55" spans="1:7" x14ac:dyDescent="0.3">
      <c r="A55" s="7"/>
      <c r="B55" s="8">
        <v>112</v>
      </c>
      <c r="C55" s="8">
        <v>1</v>
      </c>
      <c r="D55" s="7" t="s">
        <v>23</v>
      </c>
      <c r="E55" s="11">
        <v>6.64</v>
      </c>
      <c r="F55" s="9">
        <v>0</v>
      </c>
      <c r="G55" s="7"/>
    </row>
    <row r="56" spans="1:7" x14ac:dyDescent="0.3">
      <c r="A56" s="4"/>
      <c r="B56" s="5">
        <v>112</v>
      </c>
      <c r="C56" s="5">
        <v>1</v>
      </c>
      <c r="D56" s="4" t="s">
        <v>24</v>
      </c>
      <c r="E56" s="10">
        <v>6.62</v>
      </c>
      <c r="F56" s="6">
        <v>0</v>
      </c>
      <c r="G56" s="4"/>
    </row>
    <row r="57" spans="1:7" x14ac:dyDescent="0.3">
      <c r="A57" s="7"/>
      <c r="B57" s="8">
        <v>112</v>
      </c>
      <c r="C57" s="8">
        <v>1</v>
      </c>
      <c r="D57" s="7" t="s">
        <v>25</v>
      </c>
      <c r="E57" s="11">
        <v>1.76</v>
      </c>
      <c r="F57" s="9">
        <v>0</v>
      </c>
      <c r="G57" s="7"/>
    </row>
    <row r="58" spans="1:7" x14ac:dyDescent="0.3">
      <c r="A58" s="4"/>
      <c r="B58" s="5">
        <v>112</v>
      </c>
      <c r="C58" s="5">
        <v>1</v>
      </c>
      <c r="D58" s="4" t="s">
        <v>26</v>
      </c>
      <c r="E58" s="10">
        <v>25.24</v>
      </c>
      <c r="F58" s="6">
        <v>0</v>
      </c>
      <c r="G58" s="4"/>
    </row>
    <row r="59" spans="1:7" x14ac:dyDescent="0.3">
      <c r="A59" s="7"/>
      <c r="B59" s="8">
        <v>112</v>
      </c>
      <c r="C59" s="8">
        <v>1</v>
      </c>
      <c r="D59" s="7" t="s">
        <v>27</v>
      </c>
      <c r="E59" s="12">
        <v>0.59</v>
      </c>
      <c r="F59" s="9">
        <v>0</v>
      </c>
      <c r="G59" s="7"/>
    </row>
    <row r="60" spans="1:7" x14ac:dyDescent="0.3">
      <c r="A60" s="4"/>
      <c r="B60" s="5">
        <v>112</v>
      </c>
      <c r="C60" s="5">
        <v>1</v>
      </c>
      <c r="D60" s="4" t="s">
        <v>28</v>
      </c>
      <c r="E60" s="10">
        <v>18.989999999999998</v>
      </c>
      <c r="F60" s="6">
        <v>0</v>
      </c>
      <c r="G60" s="4"/>
    </row>
    <row r="61" spans="1:7" x14ac:dyDescent="0.3">
      <c r="A61" s="7"/>
      <c r="B61" s="8">
        <v>112</v>
      </c>
      <c r="C61" s="8">
        <v>1</v>
      </c>
      <c r="D61" s="7" t="s">
        <v>29</v>
      </c>
      <c r="E61" s="11">
        <v>5.2</v>
      </c>
      <c r="F61" s="9">
        <v>0</v>
      </c>
      <c r="G61" s="7"/>
    </row>
    <row r="62" spans="1:7" x14ac:dyDescent="0.3">
      <c r="A62" s="4"/>
      <c r="B62" s="5">
        <v>112</v>
      </c>
      <c r="C62" s="5">
        <v>1</v>
      </c>
      <c r="D62" s="4" t="s">
        <v>30</v>
      </c>
      <c r="E62" s="10">
        <v>23.18</v>
      </c>
      <c r="F62" s="6">
        <v>0</v>
      </c>
      <c r="G62" s="4"/>
    </row>
    <row r="63" spans="1:7" x14ac:dyDescent="0.3">
      <c r="A63" s="7"/>
      <c r="B63" s="8">
        <v>112</v>
      </c>
      <c r="C63" s="8">
        <v>1</v>
      </c>
      <c r="D63" s="7" t="s">
        <v>31</v>
      </c>
      <c r="E63" s="11">
        <v>2.59</v>
      </c>
      <c r="F63" s="9">
        <v>0</v>
      </c>
      <c r="G63" s="7"/>
    </row>
    <row r="64" spans="1:7" x14ac:dyDescent="0.3">
      <c r="A64" s="4"/>
      <c r="B64" s="5">
        <v>112</v>
      </c>
      <c r="C64" s="5">
        <v>1</v>
      </c>
      <c r="D64" s="4" t="s">
        <v>32</v>
      </c>
      <c r="E64" s="10">
        <v>1.37</v>
      </c>
      <c r="F64" s="6">
        <v>0</v>
      </c>
      <c r="G64" s="4"/>
    </row>
    <row r="65" spans="1:7" x14ac:dyDescent="0.3">
      <c r="A65" s="7"/>
      <c r="B65" s="8">
        <v>112</v>
      </c>
      <c r="C65" s="8">
        <v>1</v>
      </c>
      <c r="D65" s="7" t="s">
        <v>33</v>
      </c>
      <c r="E65" s="11">
        <v>17.8</v>
      </c>
      <c r="F65" s="9">
        <v>0</v>
      </c>
      <c r="G65" s="7"/>
    </row>
    <row r="66" spans="1:7" x14ac:dyDescent="0.3">
      <c r="A66" s="4"/>
      <c r="B66" s="5">
        <v>112</v>
      </c>
      <c r="C66" s="5">
        <v>1</v>
      </c>
      <c r="D66" s="4" t="s">
        <v>34</v>
      </c>
      <c r="E66" s="13">
        <v>0.47</v>
      </c>
      <c r="F66" s="6">
        <v>0</v>
      </c>
      <c r="G66" s="4"/>
    </row>
    <row r="67" spans="1:7" x14ac:dyDescent="0.3">
      <c r="A67" s="7"/>
      <c r="B67" s="8">
        <v>112</v>
      </c>
      <c r="C67" s="8">
        <v>1</v>
      </c>
      <c r="D67" s="7" t="s">
        <v>35</v>
      </c>
      <c r="E67" s="11">
        <v>15.01</v>
      </c>
      <c r="F67" s="9">
        <v>0</v>
      </c>
      <c r="G67" s="7"/>
    </row>
    <row r="68" spans="1:7" x14ac:dyDescent="0.3">
      <c r="A68" s="4"/>
      <c r="B68" s="5">
        <v>112</v>
      </c>
      <c r="C68" s="5">
        <v>1</v>
      </c>
      <c r="D68" s="4" t="s">
        <v>36</v>
      </c>
      <c r="E68" s="10">
        <v>94.43</v>
      </c>
      <c r="F68" s="6">
        <v>0</v>
      </c>
      <c r="G68" s="4"/>
    </row>
    <row r="69" spans="1:7" x14ac:dyDescent="0.3">
      <c r="A69" s="7"/>
      <c r="B69" s="8">
        <v>112</v>
      </c>
      <c r="C69" s="8">
        <v>1</v>
      </c>
      <c r="D69" s="7" t="s">
        <v>37</v>
      </c>
      <c r="E69" s="11">
        <v>32.5</v>
      </c>
      <c r="F69" s="9">
        <v>0</v>
      </c>
      <c r="G69" s="7"/>
    </row>
    <row r="70" spans="1:7" x14ac:dyDescent="0.3">
      <c r="A70" s="4"/>
      <c r="B70" s="5">
        <v>112</v>
      </c>
      <c r="C70" s="5">
        <v>1</v>
      </c>
      <c r="D70" s="4" t="s">
        <v>38</v>
      </c>
      <c r="E70" s="13">
        <v>0.26</v>
      </c>
      <c r="F70" s="6">
        <v>0</v>
      </c>
      <c r="G70" s="4"/>
    </row>
    <row r="71" spans="1:7" x14ac:dyDescent="0.3">
      <c r="A71" s="7"/>
      <c r="B71" s="8">
        <v>112</v>
      </c>
      <c r="C71" s="8">
        <v>1</v>
      </c>
      <c r="D71" s="7" t="s">
        <v>39</v>
      </c>
      <c r="E71" s="11">
        <v>26.38</v>
      </c>
      <c r="F71" s="9">
        <v>0</v>
      </c>
      <c r="G71" s="7"/>
    </row>
    <row r="72" spans="1:7" x14ac:dyDescent="0.3">
      <c r="A72" s="4"/>
      <c r="B72" s="5">
        <v>112</v>
      </c>
      <c r="C72" s="5">
        <v>1</v>
      </c>
      <c r="D72" s="4" t="s">
        <v>40</v>
      </c>
      <c r="E72" s="10">
        <v>4.3899999999999997</v>
      </c>
      <c r="F72" s="6">
        <v>0</v>
      </c>
      <c r="G72" s="4"/>
    </row>
    <row r="73" spans="1:7" x14ac:dyDescent="0.3">
      <c r="A73" s="7"/>
      <c r="B73" s="8">
        <v>112</v>
      </c>
      <c r="C73" s="8">
        <v>1</v>
      </c>
      <c r="D73" s="7" t="s">
        <v>41</v>
      </c>
      <c r="E73" s="11">
        <v>6.88</v>
      </c>
      <c r="F73" s="9">
        <v>0</v>
      </c>
      <c r="G73" s="7"/>
    </row>
    <row r="74" spans="1:7" x14ac:dyDescent="0.3">
      <c r="A74" s="4"/>
      <c r="B74" s="5">
        <v>112</v>
      </c>
      <c r="C74" s="5">
        <v>1</v>
      </c>
      <c r="D74" s="4" t="s">
        <v>42</v>
      </c>
      <c r="E74" s="10">
        <v>4.97</v>
      </c>
      <c r="F74" s="6">
        <v>0</v>
      </c>
      <c r="G74" s="4"/>
    </row>
    <row r="75" spans="1:7" x14ac:dyDescent="0.3">
      <c r="A75" s="7"/>
      <c r="B75" s="8">
        <v>112</v>
      </c>
      <c r="C75" s="8">
        <v>1</v>
      </c>
      <c r="D75" s="7" t="s">
        <v>43</v>
      </c>
      <c r="E75" s="12">
        <v>0.9</v>
      </c>
      <c r="F75" s="9">
        <v>0</v>
      </c>
      <c r="G75" s="7"/>
    </row>
    <row r="76" spans="1:7" x14ac:dyDescent="0.3">
      <c r="A76" s="4"/>
      <c r="B76" s="5">
        <v>112</v>
      </c>
      <c r="C76" s="5">
        <v>1</v>
      </c>
      <c r="D76" s="4" t="s">
        <v>44</v>
      </c>
      <c r="E76" s="13">
        <v>0.19</v>
      </c>
      <c r="F76" s="6">
        <v>0</v>
      </c>
      <c r="G76" s="4"/>
    </row>
    <row r="77" spans="1:7" x14ac:dyDescent="0.3">
      <c r="A77" s="7"/>
      <c r="B77" s="8">
        <v>112</v>
      </c>
      <c r="C77" s="8">
        <v>1</v>
      </c>
      <c r="D77" s="7" t="s">
        <v>45</v>
      </c>
      <c r="E77" s="11">
        <v>2.4300000000000002</v>
      </c>
      <c r="F77" s="9">
        <v>0</v>
      </c>
      <c r="G77" s="7"/>
    </row>
    <row r="78" spans="1:7" x14ac:dyDescent="0.3">
      <c r="A78" s="4"/>
      <c r="B78" s="5">
        <v>112</v>
      </c>
      <c r="C78" s="5">
        <v>1</v>
      </c>
      <c r="D78" s="4" t="s">
        <v>46</v>
      </c>
      <c r="E78" s="10">
        <v>1.52</v>
      </c>
      <c r="F78" s="6">
        <v>0</v>
      </c>
      <c r="G78" s="4"/>
    </row>
    <row r="79" spans="1:7" x14ac:dyDescent="0.3">
      <c r="A79" s="7"/>
      <c r="B79" s="8">
        <v>112</v>
      </c>
      <c r="C79" s="8">
        <v>1</v>
      </c>
      <c r="D79" s="7" t="s">
        <v>47</v>
      </c>
      <c r="E79" s="11">
        <v>3.06</v>
      </c>
      <c r="F79" s="9">
        <v>0</v>
      </c>
      <c r="G79" s="7"/>
    </row>
    <row r="80" spans="1:7" x14ac:dyDescent="0.3">
      <c r="A80" s="4"/>
      <c r="B80" s="5">
        <v>112</v>
      </c>
      <c r="C80" s="5">
        <v>1</v>
      </c>
      <c r="D80" s="4" t="s">
        <v>48</v>
      </c>
      <c r="E80" s="13">
        <v>0.67</v>
      </c>
      <c r="F80" s="6">
        <v>0</v>
      </c>
      <c r="G80" s="4"/>
    </row>
    <row r="81" spans="1:7" x14ac:dyDescent="0.3">
      <c r="A81" s="7"/>
      <c r="B81" s="8">
        <v>112</v>
      </c>
      <c r="C81" s="8">
        <v>1</v>
      </c>
      <c r="D81" s="7" t="s">
        <v>49</v>
      </c>
      <c r="E81" s="11">
        <v>83.38</v>
      </c>
      <c r="F81" s="9">
        <v>0</v>
      </c>
      <c r="G81" s="7"/>
    </row>
    <row r="82" spans="1:7" x14ac:dyDescent="0.3">
      <c r="A82" s="4"/>
      <c r="B82" s="5">
        <v>112</v>
      </c>
      <c r="C82" s="5">
        <v>1</v>
      </c>
      <c r="D82" s="4" t="s">
        <v>50</v>
      </c>
      <c r="E82" s="13">
        <v>0.49</v>
      </c>
      <c r="F82" s="6">
        <v>0</v>
      </c>
      <c r="G82" s="4"/>
    </row>
    <row r="83" spans="1:7" x14ac:dyDescent="0.3">
      <c r="A83" s="7"/>
      <c r="B83" s="8">
        <v>112</v>
      </c>
      <c r="C83" s="8">
        <v>1</v>
      </c>
      <c r="D83" s="7" t="s">
        <v>51</v>
      </c>
      <c r="E83" s="12">
        <v>0.02</v>
      </c>
      <c r="F83" s="9">
        <v>0</v>
      </c>
      <c r="G83" s="7"/>
    </row>
    <row r="84" spans="1:7" x14ac:dyDescent="0.3">
      <c r="A84" s="4"/>
      <c r="B84" s="5">
        <v>112</v>
      </c>
      <c r="C84" s="5">
        <v>1</v>
      </c>
      <c r="D84" s="4" t="s">
        <v>52</v>
      </c>
      <c r="E84" s="10">
        <v>5.05</v>
      </c>
      <c r="F84" s="6">
        <v>0</v>
      </c>
      <c r="G84" s="4"/>
    </row>
    <row r="85" spans="1:7" x14ac:dyDescent="0.3">
      <c r="A85" s="7"/>
      <c r="B85" s="8">
        <v>112</v>
      </c>
      <c r="C85" s="8">
        <v>1</v>
      </c>
      <c r="D85" s="7" t="s">
        <v>53</v>
      </c>
      <c r="E85" s="11">
        <v>6.16</v>
      </c>
      <c r="F85" s="9">
        <v>0</v>
      </c>
      <c r="G85" s="7"/>
    </row>
    <row r="86" spans="1:7" x14ac:dyDescent="0.3">
      <c r="A86" s="4"/>
      <c r="B86" s="5">
        <v>112</v>
      </c>
      <c r="C86" s="5">
        <v>1</v>
      </c>
      <c r="D86" s="4" t="s">
        <v>54</v>
      </c>
      <c r="E86" s="6">
        <v>0</v>
      </c>
      <c r="F86" s="6">
        <v>0</v>
      </c>
      <c r="G86" s="4"/>
    </row>
    <row r="87" spans="1:7" x14ac:dyDescent="0.3">
      <c r="A87" s="7"/>
      <c r="B87" s="8">
        <v>112</v>
      </c>
      <c r="C87" s="8">
        <v>1</v>
      </c>
      <c r="D87" s="7" t="s">
        <v>55</v>
      </c>
      <c r="E87" s="11">
        <v>26.33</v>
      </c>
      <c r="F87" s="9">
        <v>0</v>
      </c>
      <c r="G87" s="7"/>
    </row>
    <row r="88" spans="1:7" x14ac:dyDescent="0.3">
      <c r="A88" s="4"/>
      <c r="B88" s="5">
        <v>112</v>
      </c>
      <c r="C88" s="5">
        <v>1</v>
      </c>
      <c r="D88" s="4" t="s">
        <v>56</v>
      </c>
      <c r="E88" s="10">
        <v>45.32</v>
      </c>
      <c r="F88" s="6">
        <v>0</v>
      </c>
      <c r="G88" s="4"/>
    </row>
    <row r="89" spans="1:7" x14ac:dyDescent="0.3">
      <c r="A89" s="7"/>
      <c r="B89" s="8">
        <v>112</v>
      </c>
      <c r="C89" s="8">
        <v>1</v>
      </c>
      <c r="D89" s="7" t="s">
        <v>57</v>
      </c>
      <c r="E89" s="11">
        <v>13.11</v>
      </c>
      <c r="F89" s="9">
        <v>0</v>
      </c>
      <c r="G89" s="7"/>
    </row>
    <row r="90" spans="1:7" x14ac:dyDescent="0.3">
      <c r="A90" s="4"/>
      <c r="B90" s="5">
        <v>112</v>
      </c>
      <c r="C90" s="5">
        <v>1</v>
      </c>
      <c r="D90" s="4" t="s">
        <v>58</v>
      </c>
      <c r="E90" s="10">
        <v>2.94</v>
      </c>
      <c r="F90" s="6">
        <v>0</v>
      </c>
      <c r="G90" s="4"/>
    </row>
    <row r="91" spans="1:7" x14ac:dyDescent="0.3">
      <c r="A91" s="7"/>
      <c r="B91" s="8">
        <v>112</v>
      </c>
      <c r="C91" s="8">
        <v>1</v>
      </c>
      <c r="D91" s="7" t="s">
        <v>59</v>
      </c>
      <c r="E91" s="9">
        <v>0</v>
      </c>
      <c r="F91" s="9">
        <v>0</v>
      </c>
      <c r="G91" s="7"/>
    </row>
    <row r="92" spans="1:7" x14ac:dyDescent="0.3">
      <c r="A92" s="4"/>
      <c r="B92" s="5">
        <v>112</v>
      </c>
      <c r="C92" s="5">
        <v>1</v>
      </c>
      <c r="D92" s="4" t="s">
        <v>60</v>
      </c>
      <c r="E92" s="10">
        <v>26.55</v>
      </c>
      <c r="F92" s="6">
        <v>0</v>
      </c>
      <c r="G92" s="4"/>
    </row>
    <row r="93" spans="1:7" x14ac:dyDescent="0.3">
      <c r="A93" s="7"/>
      <c r="B93" s="8">
        <v>112</v>
      </c>
      <c r="C93" s="8">
        <v>1</v>
      </c>
      <c r="D93" s="7" t="s">
        <v>61</v>
      </c>
      <c r="E93" s="12">
        <v>0.59</v>
      </c>
      <c r="F93" s="9">
        <v>0</v>
      </c>
      <c r="G93" s="7"/>
    </row>
    <row r="94" spans="1:7" x14ac:dyDescent="0.3">
      <c r="A94" s="4"/>
      <c r="B94" s="5">
        <v>112</v>
      </c>
      <c r="C94" s="5">
        <v>1</v>
      </c>
      <c r="D94" s="4" t="s">
        <v>62</v>
      </c>
      <c r="E94" s="13">
        <v>0.55000000000000004</v>
      </c>
      <c r="F94" s="6">
        <v>0</v>
      </c>
      <c r="G94" s="4"/>
    </row>
    <row r="95" spans="1:7" x14ac:dyDescent="0.3">
      <c r="A95" s="7"/>
      <c r="B95" s="8">
        <v>112</v>
      </c>
      <c r="C95" s="8">
        <v>1</v>
      </c>
      <c r="D95" s="7" t="s">
        <v>63</v>
      </c>
      <c r="E95" s="11">
        <v>34.299999999999997</v>
      </c>
      <c r="F95" s="9">
        <v>0</v>
      </c>
      <c r="G95" s="7"/>
    </row>
    <row r="96" spans="1:7" x14ac:dyDescent="0.3">
      <c r="A96" s="4"/>
      <c r="B96" s="5">
        <v>112</v>
      </c>
      <c r="C96" s="5">
        <v>1</v>
      </c>
      <c r="D96" s="4" t="s">
        <v>64</v>
      </c>
      <c r="E96" s="10">
        <v>2.2000000000000002</v>
      </c>
      <c r="F96" s="6">
        <v>0</v>
      </c>
      <c r="G96" s="4"/>
    </row>
    <row r="97" spans="1:7" x14ac:dyDescent="0.3">
      <c r="A97" s="7"/>
      <c r="B97" s="8">
        <v>112</v>
      </c>
      <c r="C97" s="8">
        <v>1</v>
      </c>
      <c r="D97" s="7" t="s">
        <v>65</v>
      </c>
      <c r="E97" s="11">
        <v>3.03</v>
      </c>
      <c r="F97" s="9">
        <v>0</v>
      </c>
      <c r="G97" s="7"/>
    </row>
    <row r="98" spans="1:7" x14ac:dyDescent="0.3">
      <c r="A98" s="4"/>
      <c r="B98" s="5">
        <v>112</v>
      </c>
      <c r="C98" s="5">
        <v>1</v>
      </c>
      <c r="D98" s="4" t="s">
        <v>66</v>
      </c>
      <c r="E98" s="10">
        <v>62.32</v>
      </c>
      <c r="F98" s="6">
        <v>0</v>
      </c>
      <c r="G98" s="4"/>
    </row>
    <row r="99" spans="1:7" x14ac:dyDescent="0.3">
      <c r="A99" s="7"/>
      <c r="B99" s="8">
        <v>112</v>
      </c>
      <c r="C99" s="8">
        <v>1</v>
      </c>
      <c r="D99" s="7" t="s">
        <v>67</v>
      </c>
      <c r="E99" s="11">
        <v>25.66</v>
      </c>
      <c r="F99" s="9">
        <v>0</v>
      </c>
      <c r="G99" s="7"/>
    </row>
    <row r="100" spans="1:7" x14ac:dyDescent="0.3">
      <c r="A100" s="4"/>
      <c r="B100" s="5">
        <v>112</v>
      </c>
      <c r="C100" s="5">
        <v>1</v>
      </c>
      <c r="D100" s="4" t="s">
        <v>68</v>
      </c>
      <c r="E100" s="10">
        <v>79.680000000000007</v>
      </c>
      <c r="F100" s="6">
        <v>0</v>
      </c>
      <c r="G100" s="4"/>
    </row>
    <row r="101" spans="1:7" x14ac:dyDescent="0.3">
      <c r="A101" s="7"/>
      <c r="B101" s="8">
        <v>112</v>
      </c>
      <c r="C101" s="8">
        <v>1</v>
      </c>
      <c r="D101" s="7" t="s">
        <v>69</v>
      </c>
      <c r="E101" s="11">
        <v>15.78</v>
      </c>
      <c r="F101" s="9">
        <v>0</v>
      </c>
      <c r="G101" s="7"/>
    </row>
    <row r="102" spans="1:7" x14ac:dyDescent="0.3">
      <c r="A102" s="4"/>
      <c r="B102" s="5">
        <v>112</v>
      </c>
      <c r="C102" s="5">
        <v>1</v>
      </c>
      <c r="D102" s="4" t="s">
        <v>70</v>
      </c>
      <c r="E102" s="10">
        <v>2.68</v>
      </c>
      <c r="F102" s="6">
        <v>0</v>
      </c>
      <c r="G102" s="4"/>
    </row>
    <row r="103" spans="1:7" x14ac:dyDescent="0.3">
      <c r="A103" s="7"/>
      <c r="B103" s="8">
        <v>112</v>
      </c>
      <c r="C103" s="8">
        <v>1</v>
      </c>
      <c r="D103" s="7" t="s">
        <v>71</v>
      </c>
      <c r="E103" s="11">
        <v>37.119999999999997</v>
      </c>
      <c r="F103" s="9">
        <v>0</v>
      </c>
      <c r="G103" s="7"/>
    </row>
    <row r="104" spans="1:7" x14ac:dyDescent="0.3">
      <c r="A104" s="4"/>
      <c r="B104" s="5">
        <v>112</v>
      </c>
      <c r="C104" s="5">
        <v>1</v>
      </c>
      <c r="D104" s="4" t="s">
        <v>72</v>
      </c>
      <c r="E104" s="6">
        <v>0</v>
      </c>
      <c r="F104" s="6">
        <v>0</v>
      </c>
      <c r="G104" s="4"/>
    </row>
    <row r="105" spans="1:7" x14ac:dyDescent="0.3">
      <c r="A105" s="7"/>
      <c r="B105" s="8">
        <v>112</v>
      </c>
      <c r="C105" s="8">
        <v>1</v>
      </c>
      <c r="D105" s="7" t="s">
        <v>73</v>
      </c>
      <c r="E105" s="11">
        <v>5.64</v>
      </c>
      <c r="F105" s="9">
        <v>0</v>
      </c>
      <c r="G105" s="7"/>
    </row>
    <row r="106" spans="1:7" x14ac:dyDescent="0.3">
      <c r="A106" s="4"/>
      <c r="B106" s="5">
        <v>112</v>
      </c>
      <c r="C106" s="5">
        <v>1</v>
      </c>
      <c r="D106" s="4" t="s">
        <v>74</v>
      </c>
      <c r="E106" s="10">
        <v>27.28</v>
      </c>
      <c r="F106" s="6">
        <v>0</v>
      </c>
      <c r="G106" s="4"/>
    </row>
    <row r="107" spans="1:7" x14ac:dyDescent="0.3">
      <c r="A107" s="7"/>
      <c r="B107" s="8">
        <v>112</v>
      </c>
      <c r="C107" s="8">
        <v>1</v>
      </c>
      <c r="D107" s="7" t="s">
        <v>75</v>
      </c>
      <c r="E107" s="11">
        <v>16.68</v>
      </c>
      <c r="F107" s="9">
        <v>0</v>
      </c>
      <c r="G107" s="7"/>
    </row>
    <row r="108" spans="1:7" x14ac:dyDescent="0.3">
      <c r="A108" s="4"/>
      <c r="B108" s="5">
        <v>112</v>
      </c>
      <c r="C108" s="5">
        <v>1</v>
      </c>
      <c r="D108" s="4" t="s">
        <v>44</v>
      </c>
      <c r="E108" s="10">
        <v>2.3199999999999998</v>
      </c>
      <c r="F108" s="6">
        <v>0</v>
      </c>
      <c r="G108" s="4"/>
    </row>
    <row r="109" spans="1:7" x14ac:dyDescent="0.3">
      <c r="A109" s="7"/>
      <c r="B109" s="8">
        <v>112</v>
      </c>
      <c r="C109" s="8">
        <v>1</v>
      </c>
      <c r="D109" s="7" t="s">
        <v>76</v>
      </c>
      <c r="E109" s="11">
        <v>275.75</v>
      </c>
      <c r="F109" s="12">
        <v>0.01</v>
      </c>
      <c r="G109" s="7"/>
    </row>
    <row r="110" spans="1:7" x14ac:dyDescent="0.3">
      <c r="A110" s="4"/>
      <c r="B110" s="5">
        <v>112</v>
      </c>
      <c r="C110" s="5">
        <v>1</v>
      </c>
      <c r="D110" s="4" t="s">
        <v>77</v>
      </c>
      <c r="E110" s="10">
        <v>18.36</v>
      </c>
      <c r="F110" s="6">
        <v>0</v>
      </c>
      <c r="G110" s="4"/>
    </row>
    <row r="111" spans="1:7" x14ac:dyDescent="0.3">
      <c r="A111" s="7"/>
      <c r="B111" s="8">
        <v>112</v>
      </c>
      <c r="C111" s="8">
        <v>1</v>
      </c>
      <c r="D111" s="7" t="s">
        <v>78</v>
      </c>
      <c r="E111" s="9">
        <v>0</v>
      </c>
      <c r="F111" s="9">
        <v>0</v>
      </c>
      <c r="G111" s="7"/>
    </row>
    <row r="112" spans="1:7" x14ac:dyDescent="0.3">
      <c r="A112" s="4"/>
      <c r="B112" s="5">
        <v>112</v>
      </c>
      <c r="C112" s="5">
        <v>1</v>
      </c>
      <c r="D112" s="4" t="s">
        <v>79</v>
      </c>
      <c r="E112" s="10">
        <v>10.14</v>
      </c>
      <c r="F112" s="6">
        <v>0</v>
      </c>
      <c r="G112" s="4"/>
    </row>
    <row r="113" spans="1:7" x14ac:dyDescent="0.3">
      <c r="A113" s="7"/>
      <c r="B113" s="8">
        <v>112</v>
      </c>
      <c r="C113" s="8">
        <v>1</v>
      </c>
      <c r="D113" s="7" t="s">
        <v>80</v>
      </c>
      <c r="E113" s="11">
        <v>67.040000000000006</v>
      </c>
      <c r="F113" s="9">
        <v>0</v>
      </c>
      <c r="G113" s="7"/>
    </row>
    <row r="114" spans="1:7" x14ac:dyDescent="0.3">
      <c r="A114" s="4"/>
      <c r="B114" s="5">
        <v>112</v>
      </c>
      <c r="C114" s="5">
        <v>1</v>
      </c>
      <c r="D114" s="4" t="s">
        <v>81</v>
      </c>
      <c r="E114" s="10">
        <v>25.24</v>
      </c>
      <c r="F114" s="6">
        <v>0</v>
      </c>
      <c r="G114" s="4"/>
    </row>
    <row r="115" spans="1:7" x14ac:dyDescent="0.3">
      <c r="A115" s="7"/>
      <c r="B115" s="8">
        <v>113</v>
      </c>
      <c r="C115" s="8">
        <v>2</v>
      </c>
      <c r="D115" s="7" t="s">
        <v>82</v>
      </c>
      <c r="E115" s="33">
        <v>1229.81</v>
      </c>
      <c r="F115" s="12">
        <v>0.04</v>
      </c>
      <c r="G115" s="7"/>
    </row>
    <row r="116" spans="1:7" x14ac:dyDescent="0.3">
      <c r="A116" s="4"/>
      <c r="B116" s="5">
        <v>114</v>
      </c>
      <c r="C116" s="5">
        <v>0</v>
      </c>
      <c r="D116" s="4" t="s">
        <v>20</v>
      </c>
      <c r="E116" s="6">
        <v>0</v>
      </c>
      <c r="F116" s="6">
        <v>0</v>
      </c>
      <c r="G116" s="4"/>
    </row>
    <row r="117" spans="1:7" x14ac:dyDescent="0.3">
      <c r="A117" s="7"/>
      <c r="B117" s="8">
        <v>115</v>
      </c>
      <c r="C117" s="8">
        <v>0</v>
      </c>
      <c r="D117" s="7" t="s">
        <v>83</v>
      </c>
      <c r="E117" s="9">
        <v>0</v>
      </c>
      <c r="F117" s="9">
        <v>0</v>
      </c>
      <c r="G117" s="7"/>
    </row>
    <row r="118" spans="1:7" x14ac:dyDescent="0.3">
      <c r="A118" s="4"/>
      <c r="B118" s="5">
        <v>116</v>
      </c>
      <c r="C118" s="5">
        <v>1</v>
      </c>
      <c r="D118" s="4" t="s">
        <v>84</v>
      </c>
      <c r="E118" s="10">
        <v>2.57</v>
      </c>
      <c r="F118" s="6">
        <v>0</v>
      </c>
      <c r="G118" s="4"/>
    </row>
    <row r="119" spans="1:7" x14ac:dyDescent="0.3">
      <c r="A119" s="7"/>
      <c r="B119" s="8">
        <v>116</v>
      </c>
      <c r="C119" s="8">
        <v>1</v>
      </c>
      <c r="D119" s="7" t="s">
        <v>85</v>
      </c>
      <c r="E119" s="11">
        <v>11.05</v>
      </c>
      <c r="F119" s="9">
        <v>0</v>
      </c>
      <c r="G119" s="7"/>
    </row>
    <row r="120" spans="1:7" x14ac:dyDescent="0.3">
      <c r="A120" s="4"/>
      <c r="B120" s="5">
        <v>116</v>
      </c>
      <c r="C120" s="5">
        <v>1</v>
      </c>
      <c r="D120" s="4" t="s">
        <v>55</v>
      </c>
      <c r="E120" s="10">
        <v>37.24</v>
      </c>
      <c r="F120" s="6">
        <v>0</v>
      </c>
      <c r="G120" s="4"/>
    </row>
    <row r="121" spans="1:7" x14ac:dyDescent="0.3">
      <c r="A121" s="7"/>
      <c r="B121" s="8">
        <v>116</v>
      </c>
      <c r="C121" s="8">
        <v>1</v>
      </c>
      <c r="D121" s="7" t="s">
        <v>57</v>
      </c>
      <c r="E121" s="11">
        <v>-5.9</v>
      </c>
      <c r="F121" s="9">
        <v>0</v>
      </c>
      <c r="G121" s="7"/>
    </row>
    <row r="122" spans="1:7" x14ac:dyDescent="0.3">
      <c r="A122" s="4"/>
      <c r="B122" s="5">
        <v>116</v>
      </c>
      <c r="C122" s="5">
        <v>1</v>
      </c>
      <c r="D122" s="4" t="s">
        <v>86</v>
      </c>
      <c r="E122" s="10">
        <v>24.02</v>
      </c>
      <c r="F122" s="6">
        <v>0</v>
      </c>
      <c r="G122" s="4"/>
    </row>
    <row r="123" spans="1:7" x14ac:dyDescent="0.3">
      <c r="A123" s="7"/>
      <c r="B123" s="8">
        <v>116</v>
      </c>
      <c r="C123" s="8">
        <v>1</v>
      </c>
      <c r="D123" s="7" t="s">
        <v>76</v>
      </c>
      <c r="E123" s="11">
        <v>87.34</v>
      </c>
      <c r="F123" s="9">
        <v>0</v>
      </c>
      <c r="G123" s="7"/>
    </row>
    <row r="124" spans="1:7" x14ac:dyDescent="0.3">
      <c r="A124" s="4"/>
      <c r="B124" s="5">
        <v>116</v>
      </c>
      <c r="C124" s="5">
        <v>1</v>
      </c>
      <c r="D124" s="4" t="s">
        <v>80</v>
      </c>
      <c r="E124" s="10">
        <v>70.739999999999995</v>
      </c>
      <c r="F124" s="6">
        <v>0</v>
      </c>
      <c r="G124" s="4"/>
    </row>
    <row r="125" spans="1:7" x14ac:dyDescent="0.3">
      <c r="A125" s="7"/>
      <c r="B125" s="8">
        <v>117</v>
      </c>
      <c r="C125" s="8">
        <v>2</v>
      </c>
      <c r="D125" s="7" t="s">
        <v>87</v>
      </c>
      <c r="E125" s="33">
        <v>227.06</v>
      </c>
      <c r="F125" s="12">
        <v>0.01</v>
      </c>
      <c r="G125" s="7"/>
    </row>
    <row r="126" spans="1:7" x14ac:dyDescent="0.3">
      <c r="A126" s="4"/>
      <c r="B126" s="5">
        <v>120</v>
      </c>
      <c r="C126" s="5">
        <v>0</v>
      </c>
      <c r="D126" s="4" t="s">
        <v>88</v>
      </c>
      <c r="E126" s="6">
        <v>0</v>
      </c>
      <c r="F126" s="6">
        <v>0</v>
      </c>
      <c r="G126" s="4"/>
    </row>
    <row r="127" spans="1:7" x14ac:dyDescent="0.3">
      <c r="A127" s="7"/>
      <c r="B127" s="8">
        <v>121</v>
      </c>
      <c r="C127" s="8">
        <v>0</v>
      </c>
      <c r="D127" s="7" t="s">
        <v>89</v>
      </c>
      <c r="E127" s="9">
        <v>0</v>
      </c>
      <c r="F127" s="9">
        <v>0</v>
      </c>
      <c r="G127" s="7"/>
    </row>
    <row r="128" spans="1:7" x14ac:dyDescent="0.3">
      <c r="A128" s="4"/>
      <c r="B128" s="5">
        <v>122</v>
      </c>
      <c r="C128" s="5">
        <v>0</v>
      </c>
      <c r="D128" s="4" t="s">
        <v>90</v>
      </c>
      <c r="E128" s="6">
        <v>0</v>
      </c>
      <c r="F128" s="6">
        <v>0</v>
      </c>
      <c r="G128" s="4"/>
    </row>
    <row r="129" spans="1:7" x14ac:dyDescent="0.3">
      <c r="A129" s="7"/>
      <c r="B129" s="8">
        <v>123</v>
      </c>
      <c r="C129" s="8">
        <v>1</v>
      </c>
      <c r="D129" s="7" t="s">
        <v>76</v>
      </c>
      <c r="E129" s="11">
        <v>1.47</v>
      </c>
      <c r="F129" s="9">
        <v>0</v>
      </c>
      <c r="G129" s="7"/>
    </row>
    <row r="130" spans="1:7" x14ac:dyDescent="0.3">
      <c r="A130" s="4"/>
      <c r="B130" s="5">
        <v>123</v>
      </c>
      <c r="C130" s="5">
        <v>1</v>
      </c>
      <c r="D130" s="4" t="s">
        <v>85</v>
      </c>
      <c r="E130" s="10">
        <v>15.16</v>
      </c>
      <c r="F130" s="6">
        <v>0</v>
      </c>
      <c r="G130" s="4"/>
    </row>
    <row r="131" spans="1:7" x14ac:dyDescent="0.3">
      <c r="A131" s="7"/>
      <c r="B131" s="8">
        <v>125</v>
      </c>
      <c r="C131" s="8">
        <v>2</v>
      </c>
      <c r="D131" s="7" t="s">
        <v>91</v>
      </c>
      <c r="E131" s="33">
        <v>16.63</v>
      </c>
      <c r="F131" s="9">
        <v>0</v>
      </c>
      <c r="G131" s="7"/>
    </row>
    <row r="132" spans="1:7" x14ac:dyDescent="0.3">
      <c r="A132" s="4"/>
      <c r="B132" s="5">
        <v>130</v>
      </c>
      <c r="C132" s="5">
        <v>0</v>
      </c>
      <c r="D132" s="4" t="s">
        <v>92</v>
      </c>
      <c r="E132" s="6">
        <v>0</v>
      </c>
      <c r="F132" s="6">
        <v>0</v>
      </c>
      <c r="G132" s="4"/>
    </row>
    <row r="133" spans="1:7" x14ac:dyDescent="0.3">
      <c r="A133" s="7"/>
      <c r="B133" s="8">
        <v>131</v>
      </c>
      <c r="C133" s="8">
        <v>0</v>
      </c>
      <c r="D133" s="7" t="s">
        <v>89</v>
      </c>
      <c r="E133" s="9">
        <v>0</v>
      </c>
      <c r="F133" s="9">
        <v>0</v>
      </c>
      <c r="G133" s="7"/>
    </row>
    <row r="134" spans="1:7" x14ac:dyDescent="0.3">
      <c r="A134" s="4"/>
      <c r="B134" s="5">
        <v>132</v>
      </c>
      <c r="C134" s="5">
        <v>1</v>
      </c>
      <c r="D134" s="4" t="s">
        <v>93</v>
      </c>
      <c r="E134" s="10">
        <v>82.91</v>
      </c>
      <c r="F134" s="6">
        <v>0</v>
      </c>
      <c r="G134" s="4"/>
    </row>
    <row r="135" spans="1:7" x14ac:dyDescent="0.3">
      <c r="A135" s="7"/>
      <c r="B135" s="8">
        <v>132</v>
      </c>
      <c r="C135" s="8">
        <v>1</v>
      </c>
      <c r="D135" s="7" t="s">
        <v>94</v>
      </c>
      <c r="E135" s="11">
        <v>159.44</v>
      </c>
      <c r="F135" s="12">
        <v>0.01</v>
      </c>
      <c r="G135" s="7"/>
    </row>
    <row r="136" spans="1:7" x14ac:dyDescent="0.3">
      <c r="A136" s="4"/>
      <c r="B136" s="5">
        <v>132</v>
      </c>
      <c r="C136" s="5">
        <v>1</v>
      </c>
      <c r="D136" s="4" t="s">
        <v>76</v>
      </c>
      <c r="E136" s="10">
        <v>1.5</v>
      </c>
      <c r="F136" s="6">
        <v>0</v>
      </c>
      <c r="G136" s="4"/>
    </row>
    <row r="137" spans="1:7" x14ac:dyDescent="0.3">
      <c r="A137" s="7"/>
      <c r="B137" s="8">
        <v>132</v>
      </c>
      <c r="C137" s="8">
        <v>1</v>
      </c>
      <c r="D137" s="7" t="s">
        <v>95</v>
      </c>
      <c r="E137" s="11">
        <v>44.2</v>
      </c>
      <c r="F137" s="9">
        <v>0</v>
      </c>
      <c r="G137" s="7"/>
    </row>
    <row r="138" spans="1:7" x14ac:dyDescent="0.3">
      <c r="A138" s="4"/>
      <c r="B138" s="5">
        <v>132</v>
      </c>
      <c r="C138" s="5">
        <v>1</v>
      </c>
      <c r="D138" s="4" t="s">
        <v>96</v>
      </c>
      <c r="E138" s="10">
        <v>16.399999999999999</v>
      </c>
      <c r="F138" s="6">
        <v>0</v>
      </c>
      <c r="G138" s="4"/>
    </row>
    <row r="139" spans="1:7" x14ac:dyDescent="0.3">
      <c r="A139" s="7"/>
      <c r="B139" s="8">
        <v>132</v>
      </c>
      <c r="C139" s="8">
        <v>1</v>
      </c>
      <c r="D139" s="7" t="s">
        <v>97</v>
      </c>
      <c r="E139" s="9">
        <v>0</v>
      </c>
      <c r="F139" s="9">
        <v>0</v>
      </c>
      <c r="G139" s="7"/>
    </row>
    <row r="140" spans="1:7" x14ac:dyDescent="0.3">
      <c r="A140" s="4"/>
      <c r="B140" s="5">
        <v>132</v>
      </c>
      <c r="C140" s="5">
        <v>1</v>
      </c>
      <c r="D140" s="4" t="s">
        <v>98</v>
      </c>
      <c r="E140" s="10">
        <v>55.67</v>
      </c>
      <c r="F140" s="6">
        <v>0</v>
      </c>
      <c r="G140" s="4"/>
    </row>
    <row r="141" spans="1:7" x14ac:dyDescent="0.3">
      <c r="A141" s="7"/>
      <c r="B141" s="8">
        <v>132</v>
      </c>
      <c r="C141" s="8">
        <v>1</v>
      </c>
      <c r="D141" s="7" t="s">
        <v>55</v>
      </c>
      <c r="E141" s="11">
        <v>17.3</v>
      </c>
      <c r="F141" s="9">
        <v>0</v>
      </c>
      <c r="G141" s="7"/>
    </row>
    <row r="142" spans="1:7" x14ac:dyDescent="0.3">
      <c r="A142" s="4"/>
      <c r="B142" s="5">
        <v>132</v>
      </c>
      <c r="C142" s="5">
        <v>1</v>
      </c>
      <c r="D142" s="4" t="s">
        <v>99</v>
      </c>
      <c r="E142" s="13">
        <v>0.01</v>
      </c>
      <c r="F142" s="6">
        <v>0</v>
      </c>
      <c r="G142" s="4"/>
    </row>
    <row r="143" spans="1:7" x14ac:dyDescent="0.3">
      <c r="A143" s="7"/>
      <c r="B143" s="8">
        <v>132</v>
      </c>
      <c r="C143" s="8">
        <v>1</v>
      </c>
      <c r="D143" s="7" t="s">
        <v>30</v>
      </c>
      <c r="E143" s="11">
        <v>1.3</v>
      </c>
      <c r="F143" s="9">
        <v>0</v>
      </c>
      <c r="G143" s="7"/>
    </row>
    <row r="144" spans="1:7" x14ac:dyDescent="0.3">
      <c r="A144" s="4"/>
      <c r="B144" s="5">
        <v>132</v>
      </c>
      <c r="C144" s="5">
        <v>1</v>
      </c>
      <c r="D144" s="4" t="s">
        <v>100</v>
      </c>
      <c r="E144" s="6">
        <v>0</v>
      </c>
      <c r="F144" s="6">
        <v>0</v>
      </c>
      <c r="G144" s="4"/>
    </row>
    <row r="145" spans="1:7" x14ac:dyDescent="0.3">
      <c r="A145" s="7"/>
      <c r="B145" s="8">
        <v>132</v>
      </c>
      <c r="C145" s="8">
        <v>1</v>
      </c>
      <c r="D145" s="7" t="s">
        <v>36</v>
      </c>
      <c r="E145" s="11">
        <v>1.31</v>
      </c>
      <c r="F145" s="9">
        <v>0</v>
      </c>
      <c r="G145" s="7"/>
    </row>
    <row r="146" spans="1:7" x14ac:dyDescent="0.3">
      <c r="A146" s="4"/>
      <c r="B146" s="5">
        <v>132</v>
      </c>
      <c r="C146" s="5">
        <v>1</v>
      </c>
      <c r="D146" s="4" t="s">
        <v>101</v>
      </c>
      <c r="E146" s="10">
        <v>51.13</v>
      </c>
      <c r="F146" s="6">
        <v>0</v>
      </c>
      <c r="G146" s="4"/>
    </row>
    <row r="147" spans="1:7" x14ac:dyDescent="0.3">
      <c r="A147" s="7"/>
      <c r="B147" s="8">
        <v>135</v>
      </c>
      <c r="C147" s="8">
        <v>2</v>
      </c>
      <c r="D147" s="7" t="s">
        <v>102</v>
      </c>
      <c r="E147" s="33">
        <v>431.17</v>
      </c>
      <c r="F147" s="12">
        <v>0.02</v>
      </c>
      <c r="G147" s="7"/>
    </row>
    <row r="148" spans="1:7" x14ac:dyDescent="0.3">
      <c r="A148" s="4"/>
      <c r="B148" s="5">
        <v>182</v>
      </c>
      <c r="C148" s="5">
        <v>0</v>
      </c>
      <c r="D148" s="4" t="s">
        <v>103</v>
      </c>
      <c r="E148" s="6">
        <v>0</v>
      </c>
      <c r="F148" s="6">
        <v>0</v>
      </c>
      <c r="G148" s="4"/>
    </row>
    <row r="149" spans="1:7" x14ac:dyDescent="0.3">
      <c r="A149" s="7"/>
      <c r="B149" s="8">
        <v>183</v>
      </c>
      <c r="C149" s="8">
        <v>1</v>
      </c>
      <c r="D149" s="7" t="s">
        <v>104</v>
      </c>
      <c r="E149" s="9">
        <v>0</v>
      </c>
      <c r="F149" s="9">
        <v>0</v>
      </c>
      <c r="G149" s="7"/>
    </row>
    <row r="150" spans="1:7" x14ac:dyDescent="0.3">
      <c r="A150" s="4"/>
      <c r="B150" s="5">
        <v>185</v>
      </c>
      <c r="C150" s="5">
        <v>2</v>
      </c>
      <c r="D150" s="4" t="s">
        <v>105</v>
      </c>
      <c r="E150" s="6">
        <v>0</v>
      </c>
      <c r="F150" s="6">
        <v>0</v>
      </c>
      <c r="G150" s="4"/>
    </row>
    <row r="151" spans="1:7" x14ac:dyDescent="0.3">
      <c r="A151" s="7"/>
      <c r="B151" s="8">
        <v>230</v>
      </c>
      <c r="C151" s="8">
        <v>2</v>
      </c>
      <c r="D151" s="7" t="s">
        <v>106</v>
      </c>
      <c r="E151" s="33">
        <v>1904.67</v>
      </c>
      <c r="F151" s="12">
        <v>7.0000000000000007E-2</v>
      </c>
      <c r="G151" s="7"/>
    </row>
    <row r="152" spans="1:7" x14ac:dyDescent="0.3">
      <c r="A152" s="4"/>
      <c r="B152" s="5">
        <v>232</v>
      </c>
      <c r="C152" s="5">
        <v>0</v>
      </c>
      <c r="D152" s="4" t="s">
        <v>107</v>
      </c>
      <c r="E152" s="6">
        <v>0</v>
      </c>
      <c r="F152" s="6">
        <v>0</v>
      </c>
      <c r="G152" s="4"/>
    </row>
    <row r="153" spans="1:7" x14ac:dyDescent="0.3">
      <c r="A153" s="7"/>
      <c r="B153" s="8">
        <v>234</v>
      </c>
      <c r="C153" s="8">
        <v>1</v>
      </c>
      <c r="D153" s="7" t="s">
        <v>108</v>
      </c>
      <c r="E153" s="9">
        <v>0</v>
      </c>
      <c r="F153" s="9">
        <v>0</v>
      </c>
      <c r="G153" s="7"/>
    </row>
    <row r="154" spans="1:7" x14ac:dyDescent="0.3">
      <c r="A154" s="4"/>
      <c r="B154" s="5">
        <v>235</v>
      </c>
      <c r="C154" s="5">
        <v>2</v>
      </c>
      <c r="D154" s="4" t="s">
        <v>109</v>
      </c>
      <c r="E154" s="6">
        <v>0</v>
      </c>
      <c r="F154" s="6">
        <v>0</v>
      </c>
      <c r="G154" s="4"/>
    </row>
    <row r="155" spans="1:7" x14ac:dyDescent="0.3">
      <c r="A155" s="7"/>
      <c r="B155" s="8">
        <v>240</v>
      </c>
      <c r="C155" s="8">
        <v>3</v>
      </c>
      <c r="D155" s="7" t="s">
        <v>110</v>
      </c>
      <c r="E155" s="11">
        <v>2794920.85</v>
      </c>
      <c r="F155" s="14">
        <v>100</v>
      </c>
      <c r="G155" s="7"/>
    </row>
  </sheetData>
  <autoFilter ref="A4:G155" xr:uid="{00000000-0009-0000-0000-000000000000}"/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72"/>
  <sheetViews>
    <sheetView rightToLeft="1" workbookViewId="0">
      <pane ySplit="4" topLeftCell="A15" activePane="bottomLeft" state="frozen"/>
      <selection pane="bottomLeft" activeCell="E72" sqref="E72"/>
    </sheetView>
  </sheetViews>
  <sheetFormatPr defaultRowHeight="14" x14ac:dyDescent="0.3"/>
  <cols>
    <col min="1" max="1" width="8.203125E-2" customWidth="1"/>
    <col min="2" max="3" width="10" customWidth="1"/>
    <col min="4" max="4" width="67" customWidth="1"/>
    <col min="5" max="5" width="8" customWidth="1"/>
    <col min="6" max="6" width="10" customWidth="1"/>
  </cols>
  <sheetData>
    <row r="1" spans="1:7" ht="30.65" customHeight="1" x14ac:dyDescent="0.3">
      <c r="A1" s="1" t="s">
        <v>0</v>
      </c>
    </row>
    <row r="2" spans="1:7" ht="20.5" customHeight="1" x14ac:dyDescent="0.3">
      <c r="A2" s="1" t="s">
        <v>111</v>
      </c>
    </row>
    <row r="4" spans="1:7" ht="28" x14ac:dyDescent="0.3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2"/>
    </row>
    <row r="5" spans="1:7" x14ac:dyDescent="0.3">
      <c r="A5" s="4"/>
      <c r="B5" s="5">
        <v>10</v>
      </c>
      <c r="C5" s="5">
        <v>0</v>
      </c>
      <c r="D5" s="4" t="s">
        <v>112</v>
      </c>
      <c r="E5" s="6">
        <v>0</v>
      </c>
      <c r="F5" s="6">
        <v>0</v>
      </c>
      <c r="G5" s="4"/>
    </row>
    <row r="6" spans="1:7" x14ac:dyDescent="0.3">
      <c r="A6" s="7"/>
      <c r="B6" s="8">
        <v>20</v>
      </c>
      <c r="C6" s="8">
        <v>0</v>
      </c>
      <c r="D6" s="7" t="s">
        <v>113</v>
      </c>
      <c r="E6" s="9">
        <v>0</v>
      </c>
      <c r="F6" s="9">
        <v>0</v>
      </c>
      <c r="G6" s="7"/>
    </row>
    <row r="7" spans="1:7" x14ac:dyDescent="0.3">
      <c r="A7" s="4"/>
      <c r="B7" s="5">
        <v>21</v>
      </c>
      <c r="C7" s="5">
        <v>1</v>
      </c>
      <c r="D7" s="4" t="s">
        <v>114</v>
      </c>
      <c r="E7" s="6">
        <v>0</v>
      </c>
      <c r="F7" s="6">
        <v>0</v>
      </c>
      <c r="G7" s="4"/>
    </row>
    <row r="8" spans="1:7" x14ac:dyDescent="0.3">
      <c r="A8" s="7"/>
      <c r="B8" s="8">
        <v>30</v>
      </c>
      <c r="C8" s="8">
        <v>2</v>
      </c>
      <c r="D8" s="7" t="s">
        <v>115</v>
      </c>
      <c r="E8" s="9">
        <v>0</v>
      </c>
      <c r="F8" s="9">
        <v>0</v>
      </c>
      <c r="G8" s="7"/>
    </row>
    <row r="9" spans="1:7" x14ac:dyDescent="0.3">
      <c r="A9" s="4"/>
      <c r="B9" s="5">
        <v>40</v>
      </c>
      <c r="C9" s="5">
        <v>0</v>
      </c>
      <c r="D9" s="4" t="s">
        <v>116</v>
      </c>
      <c r="E9" s="6">
        <v>0</v>
      </c>
      <c r="F9" s="6">
        <v>0</v>
      </c>
      <c r="G9" s="4"/>
    </row>
    <row r="10" spans="1:7" x14ac:dyDescent="0.3">
      <c r="A10" s="7"/>
      <c r="B10" s="8">
        <v>45</v>
      </c>
      <c r="C10" s="8">
        <v>1</v>
      </c>
      <c r="D10" s="7" t="s">
        <v>117</v>
      </c>
      <c r="E10" s="11">
        <v>416.54</v>
      </c>
      <c r="F10" s="12">
        <v>0.01</v>
      </c>
      <c r="G10" s="7"/>
    </row>
    <row r="11" spans="1:7" x14ac:dyDescent="0.3">
      <c r="A11" s="4"/>
      <c r="B11" s="5">
        <v>45</v>
      </c>
      <c r="C11" s="5">
        <v>1</v>
      </c>
      <c r="D11" s="4" t="s">
        <v>118</v>
      </c>
      <c r="E11" s="6">
        <v>0</v>
      </c>
      <c r="F11" s="6">
        <v>0</v>
      </c>
      <c r="G11" s="4"/>
    </row>
    <row r="12" spans="1:7" x14ac:dyDescent="0.3">
      <c r="A12" s="7"/>
      <c r="B12" s="8">
        <v>45</v>
      </c>
      <c r="C12" s="8">
        <v>1</v>
      </c>
      <c r="D12" s="7" t="s">
        <v>119</v>
      </c>
      <c r="E12" s="9">
        <v>0</v>
      </c>
      <c r="F12" s="9">
        <v>0</v>
      </c>
      <c r="G12" s="7"/>
    </row>
    <row r="13" spans="1:7" x14ac:dyDescent="0.3">
      <c r="A13" s="4"/>
      <c r="B13" s="5">
        <v>45</v>
      </c>
      <c r="C13" s="5">
        <v>1</v>
      </c>
      <c r="D13" s="4" t="s">
        <v>120</v>
      </c>
      <c r="E13" s="6">
        <v>0</v>
      </c>
      <c r="F13" s="6">
        <v>0</v>
      </c>
      <c r="G13" s="4"/>
    </row>
    <row r="14" spans="1:7" x14ac:dyDescent="0.3">
      <c r="A14" s="7"/>
      <c r="B14" s="8">
        <v>45</v>
      </c>
      <c r="C14" s="8">
        <v>1</v>
      </c>
      <c r="D14" s="7" t="s">
        <v>121</v>
      </c>
      <c r="E14" s="11">
        <v>12.09</v>
      </c>
      <c r="F14" s="9">
        <v>0</v>
      </c>
      <c r="G14" s="7"/>
    </row>
    <row r="15" spans="1:7" x14ac:dyDescent="0.3">
      <c r="A15" s="4"/>
      <c r="B15" s="5">
        <v>45</v>
      </c>
      <c r="C15" s="5">
        <v>1</v>
      </c>
      <c r="D15" s="4" t="s">
        <v>122</v>
      </c>
      <c r="E15" s="6">
        <v>0</v>
      </c>
      <c r="F15" s="6">
        <v>0</v>
      </c>
      <c r="G15" s="4"/>
    </row>
    <row r="16" spans="1:7" x14ac:dyDescent="0.3">
      <c r="A16" s="7"/>
      <c r="B16" s="8">
        <v>45</v>
      </c>
      <c r="C16" s="8">
        <v>1</v>
      </c>
      <c r="D16" s="7" t="s">
        <v>123</v>
      </c>
      <c r="E16" s="11">
        <v>12.06</v>
      </c>
      <c r="F16" s="9">
        <v>0</v>
      </c>
      <c r="G16" s="7"/>
    </row>
    <row r="17" spans="1:7" x14ac:dyDescent="0.3">
      <c r="A17" s="4"/>
      <c r="B17" s="5">
        <v>45</v>
      </c>
      <c r="C17" s="5">
        <v>1</v>
      </c>
      <c r="D17" s="4" t="s">
        <v>124</v>
      </c>
      <c r="E17" s="6">
        <v>0</v>
      </c>
      <c r="F17" s="6">
        <v>0</v>
      </c>
      <c r="G17" s="4"/>
    </row>
    <row r="18" spans="1:7" x14ac:dyDescent="0.3">
      <c r="A18" s="7"/>
      <c r="B18" s="8">
        <v>45</v>
      </c>
      <c r="C18" s="8">
        <v>1</v>
      </c>
      <c r="D18" s="7" t="s">
        <v>125</v>
      </c>
      <c r="E18" s="11">
        <v>31.39</v>
      </c>
      <c r="F18" s="9">
        <v>0</v>
      </c>
      <c r="G18" s="7"/>
    </row>
    <row r="19" spans="1:7" x14ac:dyDescent="0.3">
      <c r="A19" s="4"/>
      <c r="B19" s="5">
        <v>45</v>
      </c>
      <c r="C19" s="5">
        <v>1</v>
      </c>
      <c r="D19" s="4" t="s">
        <v>126</v>
      </c>
      <c r="E19" s="6">
        <v>0</v>
      </c>
      <c r="F19" s="6">
        <v>0</v>
      </c>
      <c r="G19" s="4"/>
    </row>
    <row r="20" spans="1:7" x14ac:dyDescent="0.3">
      <c r="A20" s="7"/>
      <c r="B20" s="8">
        <v>45</v>
      </c>
      <c r="C20" s="8">
        <v>1</v>
      </c>
      <c r="D20" s="7" t="s">
        <v>127</v>
      </c>
      <c r="E20" s="9">
        <v>0</v>
      </c>
      <c r="F20" s="9">
        <v>0</v>
      </c>
      <c r="G20" s="7"/>
    </row>
    <row r="21" spans="1:7" x14ac:dyDescent="0.3">
      <c r="A21" s="4"/>
      <c r="B21" s="5">
        <v>45</v>
      </c>
      <c r="C21" s="5">
        <v>1</v>
      </c>
      <c r="D21" s="4" t="s">
        <v>128</v>
      </c>
      <c r="E21" s="10">
        <v>18.03</v>
      </c>
      <c r="F21" s="6">
        <v>0</v>
      </c>
      <c r="G21" s="4"/>
    </row>
    <row r="22" spans="1:7" x14ac:dyDescent="0.3">
      <c r="A22" s="7"/>
      <c r="B22" s="8">
        <v>45</v>
      </c>
      <c r="C22" s="8">
        <v>1</v>
      </c>
      <c r="D22" s="7" t="s">
        <v>129</v>
      </c>
      <c r="E22" s="9">
        <v>0</v>
      </c>
      <c r="F22" s="9">
        <v>0</v>
      </c>
      <c r="G22" s="7"/>
    </row>
    <row r="23" spans="1:7" x14ac:dyDescent="0.3">
      <c r="A23" s="4"/>
      <c r="B23" s="5">
        <v>45</v>
      </c>
      <c r="C23" s="5">
        <v>1</v>
      </c>
      <c r="D23" s="4" t="s">
        <v>130</v>
      </c>
      <c r="E23" s="6">
        <v>0</v>
      </c>
      <c r="F23" s="6">
        <v>0</v>
      </c>
      <c r="G23" s="4"/>
    </row>
    <row r="24" spans="1:7" x14ac:dyDescent="0.3">
      <c r="A24" s="7"/>
      <c r="B24" s="8">
        <v>45</v>
      </c>
      <c r="C24" s="8">
        <v>1</v>
      </c>
      <c r="D24" s="7" t="s">
        <v>131</v>
      </c>
      <c r="E24" s="11">
        <v>20.04</v>
      </c>
      <c r="F24" s="9">
        <v>0</v>
      </c>
      <c r="G24" s="7"/>
    </row>
    <row r="25" spans="1:7" x14ac:dyDescent="0.3">
      <c r="A25" s="4"/>
      <c r="B25" s="5">
        <v>45</v>
      </c>
      <c r="C25" s="5">
        <v>1</v>
      </c>
      <c r="D25" s="4" t="s">
        <v>132</v>
      </c>
      <c r="E25" s="6">
        <v>0</v>
      </c>
      <c r="F25" s="6">
        <v>0</v>
      </c>
      <c r="G25" s="4"/>
    </row>
    <row r="26" spans="1:7" x14ac:dyDescent="0.3">
      <c r="A26" s="7"/>
      <c r="B26" s="8">
        <v>45</v>
      </c>
      <c r="C26" s="8">
        <v>1</v>
      </c>
      <c r="D26" s="7" t="s">
        <v>133</v>
      </c>
      <c r="E26" s="9">
        <v>0</v>
      </c>
      <c r="F26" s="9">
        <v>0</v>
      </c>
      <c r="G26" s="7"/>
    </row>
    <row r="27" spans="1:7" x14ac:dyDescent="0.3">
      <c r="A27" s="4"/>
      <c r="B27" s="5">
        <v>45</v>
      </c>
      <c r="C27" s="5">
        <v>1</v>
      </c>
      <c r="D27" s="4" t="s">
        <v>134</v>
      </c>
      <c r="E27" s="6">
        <v>0</v>
      </c>
      <c r="F27" s="6">
        <v>0</v>
      </c>
      <c r="G27" s="4"/>
    </row>
    <row r="28" spans="1:7" x14ac:dyDescent="0.3">
      <c r="A28" s="7"/>
      <c r="B28" s="8">
        <v>45</v>
      </c>
      <c r="C28" s="8">
        <v>1</v>
      </c>
      <c r="D28" s="7" t="s">
        <v>135</v>
      </c>
      <c r="E28" s="9">
        <v>0</v>
      </c>
      <c r="F28" s="9">
        <v>0</v>
      </c>
      <c r="G28" s="7"/>
    </row>
    <row r="29" spans="1:7" x14ac:dyDescent="0.3">
      <c r="A29" s="4"/>
      <c r="B29" s="5">
        <v>45</v>
      </c>
      <c r="C29" s="5">
        <v>1</v>
      </c>
      <c r="D29" s="4" t="s">
        <v>136</v>
      </c>
      <c r="E29" s="6">
        <v>0</v>
      </c>
      <c r="F29" s="6">
        <v>0</v>
      </c>
      <c r="G29" s="4"/>
    </row>
    <row r="30" spans="1:7" x14ac:dyDescent="0.3">
      <c r="A30" s="7"/>
      <c r="B30" s="8">
        <v>45</v>
      </c>
      <c r="C30" s="8">
        <v>1</v>
      </c>
      <c r="D30" s="7" t="s">
        <v>137</v>
      </c>
      <c r="E30" s="9">
        <v>0</v>
      </c>
      <c r="F30" s="9">
        <v>0</v>
      </c>
      <c r="G30" s="7"/>
    </row>
    <row r="31" spans="1:7" x14ac:dyDescent="0.3">
      <c r="A31" s="4"/>
      <c r="B31" s="5">
        <v>45</v>
      </c>
      <c r="C31" s="5">
        <v>1</v>
      </c>
      <c r="D31" s="4" t="s">
        <v>138</v>
      </c>
      <c r="E31" s="6">
        <v>0</v>
      </c>
      <c r="F31" s="6">
        <v>0</v>
      </c>
      <c r="G31" s="4"/>
    </row>
    <row r="32" spans="1:7" x14ac:dyDescent="0.3">
      <c r="A32" s="7"/>
      <c r="B32" s="8">
        <v>45</v>
      </c>
      <c r="C32" s="8">
        <v>1</v>
      </c>
      <c r="D32" s="7" t="s">
        <v>139</v>
      </c>
      <c r="E32" s="9">
        <v>0</v>
      </c>
      <c r="F32" s="9">
        <v>0</v>
      </c>
      <c r="G32" s="7"/>
    </row>
    <row r="33" spans="1:7" x14ac:dyDescent="0.3">
      <c r="A33" s="4"/>
      <c r="B33" s="5">
        <v>45</v>
      </c>
      <c r="C33" s="5">
        <v>1</v>
      </c>
      <c r="D33" s="4" t="s">
        <v>140</v>
      </c>
      <c r="E33" s="6">
        <v>0</v>
      </c>
      <c r="F33" s="6">
        <v>0</v>
      </c>
      <c r="G33" s="4"/>
    </row>
    <row r="34" spans="1:7" x14ac:dyDescent="0.3">
      <c r="A34" s="7"/>
      <c r="B34" s="8">
        <v>45</v>
      </c>
      <c r="C34" s="8">
        <v>1</v>
      </c>
      <c r="D34" s="7" t="s">
        <v>141</v>
      </c>
      <c r="E34" s="9">
        <v>0</v>
      </c>
      <c r="F34" s="9">
        <v>0</v>
      </c>
      <c r="G34" s="7"/>
    </row>
    <row r="35" spans="1:7" x14ac:dyDescent="0.3">
      <c r="A35" s="4"/>
      <c r="B35" s="5">
        <v>45</v>
      </c>
      <c r="C35" s="5">
        <v>1</v>
      </c>
      <c r="D35" s="4" t="s">
        <v>142</v>
      </c>
      <c r="E35" s="6">
        <v>0</v>
      </c>
      <c r="F35" s="6">
        <v>0</v>
      </c>
      <c r="G35" s="4"/>
    </row>
    <row r="36" spans="1:7" x14ac:dyDescent="0.3">
      <c r="A36" s="7"/>
      <c r="B36" s="8">
        <v>45</v>
      </c>
      <c r="C36" s="8">
        <v>1</v>
      </c>
      <c r="D36" s="7" t="s">
        <v>143</v>
      </c>
      <c r="E36" s="9">
        <v>0</v>
      </c>
      <c r="F36" s="9">
        <v>0</v>
      </c>
      <c r="G36" s="7"/>
    </row>
    <row r="37" spans="1:7" x14ac:dyDescent="0.3">
      <c r="A37" s="4"/>
      <c r="B37" s="5">
        <v>45</v>
      </c>
      <c r="C37" s="5">
        <v>1</v>
      </c>
      <c r="D37" s="4" t="s">
        <v>144</v>
      </c>
      <c r="E37" s="10">
        <v>7.01</v>
      </c>
      <c r="F37" s="6">
        <v>0</v>
      </c>
      <c r="G37" s="4"/>
    </row>
    <row r="38" spans="1:7" x14ac:dyDescent="0.3">
      <c r="A38" s="7"/>
      <c r="B38" s="8">
        <v>45</v>
      </c>
      <c r="C38" s="8">
        <v>1</v>
      </c>
      <c r="D38" s="7" t="s">
        <v>145</v>
      </c>
      <c r="E38" s="11">
        <v>54.17</v>
      </c>
      <c r="F38" s="9">
        <v>0</v>
      </c>
      <c r="G38" s="7"/>
    </row>
    <row r="39" spans="1:7" x14ac:dyDescent="0.3">
      <c r="A39" s="4"/>
      <c r="B39" s="5">
        <v>45</v>
      </c>
      <c r="C39" s="5">
        <v>1</v>
      </c>
      <c r="D39" s="4" t="s">
        <v>146</v>
      </c>
      <c r="E39" s="10">
        <v>54.86</v>
      </c>
      <c r="F39" s="6">
        <v>0</v>
      </c>
      <c r="G39" s="4"/>
    </row>
    <row r="40" spans="1:7" x14ac:dyDescent="0.3">
      <c r="A40" s="7"/>
      <c r="B40" s="8">
        <v>45</v>
      </c>
      <c r="C40" s="8">
        <v>1</v>
      </c>
      <c r="D40" s="7" t="s">
        <v>147</v>
      </c>
      <c r="E40" s="11">
        <v>37.75</v>
      </c>
      <c r="F40" s="9">
        <v>0</v>
      </c>
      <c r="G40" s="7"/>
    </row>
    <row r="41" spans="1:7" x14ac:dyDescent="0.3">
      <c r="A41" s="4"/>
      <c r="B41" s="5">
        <v>45</v>
      </c>
      <c r="C41" s="5">
        <v>1</v>
      </c>
      <c r="D41" s="4" t="s">
        <v>148</v>
      </c>
      <c r="E41" s="10">
        <v>8.5399999999999991</v>
      </c>
      <c r="F41" s="6">
        <v>0</v>
      </c>
      <c r="G41" s="4"/>
    </row>
    <row r="42" spans="1:7" x14ac:dyDescent="0.3">
      <c r="A42" s="7"/>
      <c r="B42" s="8">
        <v>45</v>
      </c>
      <c r="C42" s="8">
        <v>1</v>
      </c>
      <c r="D42" s="7" t="s">
        <v>149</v>
      </c>
      <c r="E42" s="11">
        <v>1.59</v>
      </c>
      <c r="F42" s="9">
        <v>0</v>
      </c>
      <c r="G42" s="7"/>
    </row>
    <row r="43" spans="1:7" x14ac:dyDescent="0.3">
      <c r="A43" s="4"/>
      <c r="B43" s="5">
        <v>50</v>
      </c>
      <c r="C43" s="5">
        <v>2</v>
      </c>
      <c r="D43" s="4" t="s">
        <v>150</v>
      </c>
      <c r="E43" s="10">
        <v>674.07</v>
      </c>
      <c r="F43" s="13">
        <v>0.02</v>
      </c>
      <c r="G43" s="4"/>
    </row>
    <row r="44" spans="1:7" x14ac:dyDescent="0.3">
      <c r="A44" s="7"/>
      <c r="B44" s="8">
        <v>60</v>
      </c>
      <c r="C44" s="8">
        <v>2</v>
      </c>
      <c r="D44" s="7" t="s">
        <v>151</v>
      </c>
      <c r="E44" s="33">
        <v>674.07</v>
      </c>
      <c r="F44" s="12">
        <v>0.02</v>
      </c>
      <c r="G44" s="7"/>
    </row>
    <row r="45" spans="1:7" x14ac:dyDescent="0.3">
      <c r="A45" s="4"/>
      <c r="B45" s="5">
        <v>70</v>
      </c>
      <c r="C45" s="5">
        <v>0</v>
      </c>
      <c r="D45" s="4" t="s">
        <v>152</v>
      </c>
      <c r="E45" s="6">
        <v>0</v>
      </c>
      <c r="F45" s="6">
        <v>0</v>
      </c>
      <c r="G45" s="4"/>
    </row>
    <row r="46" spans="1:7" x14ac:dyDescent="0.3">
      <c r="A46" s="7"/>
      <c r="B46" s="8">
        <v>80</v>
      </c>
      <c r="C46" s="8">
        <v>0</v>
      </c>
      <c r="D46" s="7" t="s">
        <v>113</v>
      </c>
      <c r="E46" s="9">
        <v>0</v>
      </c>
      <c r="F46" s="9">
        <v>0</v>
      </c>
      <c r="G46" s="7"/>
    </row>
    <row r="47" spans="1:7" x14ac:dyDescent="0.3">
      <c r="A47" s="4"/>
      <c r="B47" s="5">
        <v>81</v>
      </c>
      <c r="C47" s="5">
        <v>1</v>
      </c>
      <c r="D47" s="4" t="s">
        <v>153</v>
      </c>
      <c r="E47" s="6">
        <v>0</v>
      </c>
      <c r="F47" s="6">
        <v>0</v>
      </c>
      <c r="G47" s="4"/>
    </row>
    <row r="48" spans="1:7" x14ac:dyDescent="0.3">
      <c r="A48" s="7"/>
      <c r="B48" s="8">
        <v>82</v>
      </c>
      <c r="C48" s="8">
        <v>1</v>
      </c>
      <c r="D48" s="7" t="s">
        <v>154</v>
      </c>
      <c r="E48" s="9">
        <v>0</v>
      </c>
      <c r="F48" s="9">
        <v>0</v>
      </c>
      <c r="G48" s="7"/>
    </row>
    <row r="49" spans="1:7" x14ac:dyDescent="0.3">
      <c r="A49" s="4"/>
      <c r="B49" s="5">
        <v>83</v>
      </c>
      <c r="C49" s="5">
        <v>1</v>
      </c>
      <c r="D49" s="4" t="s">
        <v>16</v>
      </c>
      <c r="E49" s="6">
        <v>0</v>
      </c>
      <c r="F49" s="6">
        <v>0</v>
      </c>
      <c r="G49" s="4"/>
    </row>
    <row r="50" spans="1:7" x14ac:dyDescent="0.3">
      <c r="A50" s="7"/>
      <c r="B50" s="8">
        <v>90</v>
      </c>
      <c r="C50" s="8">
        <v>2</v>
      </c>
      <c r="D50" s="7" t="s">
        <v>115</v>
      </c>
      <c r="E50" s="9">
        <v>0</v>
      </c>
      <c r="F50" s="9">
        <v>0</v>
      </c>
      <c r="G50" s="7"/>
    </row>
    <row r="51" spans="1:7" x14ac:dyDescent="0.3">
      <c r="A51" s="4"/>
      <c r="B51" s="5">
        <v>100</v>
      </c>
      <c r="C51" s="5">
        <v>0</v>
      </c>
      <c r="D51" s="4" t="s">
        <v>116</v>
      </c>
      <c r="E51" s="6">
        <v>0</v>
      </c>
      <c r="F51" s="6">
        <v>0</v>
      </c>
      <c r="G51" s="4"/>
    </row>
    <row r="52" spans="1:7" x14ac:dyDescent="0.3">
      <c r="A52" s="7"/>
      <c r="B52" s="8">
        <v>105</v>
      </c>
      <c r="C52" s="8">
        <v>1</v>
      </c>
      <c r="D52" s="7" t="s">
        <v>117</v>
      </c>
      <c r="E52" s="9">
        <v>0</v>
      </c>
      <c r="F52" s="9">
        <v>0</v>
      </c>
      <c r="G52" s="7"/>
    </row>
    <row r="53" spans="1:7" x14ac:dyDescent="0.3">
      <c r="A53" s="4"/>
      <c r="B53" s="5">
        <v>110</v>
      </c>
      <c r="C53" s="5">
        <v>2</v>
      </c>
      <c r="D53" s="4" t="s">
        <v>150</v>
      </c>
      <c r="E53" s="6">
        <v>0</v>
      </c>
      <c r="F53" s="6">
        <v>0</v>
      </c>
      <c r="G53" s="4"/>
    </row>
    <row r="54" spans="1:7" x14ac:dyDescent="0.3">
      <c r="A54" s="7"/>
      <c r="B54" s="8">
        <v>120</v>
      </c>
      <c r="C54" s="8">
        <v>2</v>
      </c>
      <c r="D54" s="7" t="s">
        <v>155</v>
      </c>
      <c r="E54" s="9">
        <v>0</v>
      </c>
      <c r="F54" s="9">
        <v>0</v>
      </c>
      <c r="G54" s="7"/>
    </row>
    <row r="55" spans="1:7" x14ac:dyDescent="0.3">
      <c r="A55" s="4"/>
      <c r="B55" s="5">
        <v>130</v>
      </c>
      <c r="C55" s="5">
        <v>0</v>
      </c>
      <c r="D55" s="4" t="s">
        <v>156</v>
      </c>
      <c r="E55" s="6">
        <v>0</v>
      </c>
      <c r="F55" s="6">
        <v>0</v>
      </c>
      <c r="G55" s="4"/>
    </row>
    <row r="56" spans="1:7" x14ac:dyDescent="0.3">
      <c r="A56" s="7"/>
      <c r="B56" s="8">
        <v>131</v>
      </c>
      <c r="C56" s="8">
        <v>1</v>
      </c>
      <c r="D56" s="7" t="s">
        <v>117</v>
      </c>
      <c r="E56" s="9">
        <v>0</v>
      </c>
      <c r="F56" s="9">
        <v>0</v>
      </c>
      <c r="G56" s="7"/>
    </row>
    <row r="57" spans="1:7" x14ac:dyDescent="0.3">
      <c r="A57" s="4"/>
      <c r="B57" s="5">
        <v>140</v>
      </c>
      <c r="C57" s="5">
        <v>2</v>
      </c>
      <c r="D57" s="4" t="s">
        <v>157</v>
      </c>
      <c r="E57" s="6">
        <v>0</v>
      </c>
      <c r="F57" s="6">
        <v>0</v>
      </c>
      <c r="G57" s="4"/>
    </row>
    <row r="58" spans="1:7" x14ac:dyDescent="0.3">
      <c r="A58" s="7"/>
      <c r="B58" s="8">
        <v>150</v>
      </c>
      <c r="C58" s="8">
        <v>0</v>
      </c>
      <c r="D58" s="7" t="s">
        <v>158</v>
      </c>
      <c r="E58" s="9">
        <v>0</v>
      </c>
      <c r="F58" s="9">
        <v>0</v>
      </c>
      <c r="G58" s="7"/>
    </row>
    <row r="59" spans="1:7" x14ac:dyDescent="0.3">
      <c r="A59" s="4"/>
      <c r="B59" s="5">
        <v>151</v>
      </c>
      <c r="C59" s="5">
        <v>1</v>
      </c>
      <c r="D59" s="4" t="s">
        <v>14</v>
      </c>
      <c r="E59" s="6">
        <v>0</v>
      </c>
      <c r="F59" s="6">
        <v>0</v>
      </c>
      <c r="G59" s="4"/>
    </row>
    <row r="60" spans="1:7" x14ac:dyDescent="0.3">
      <c r="A60" s="7"/>
      <c r="B60" s="8">
        <v>152</v>
      </c>
      <c r="C60" s="8">
        <v>1</v>
      </c>
      <c r="D60" s="7" t="s">
        <v>15</v>
      </c>
      <c r="E60" s="9">
        <v>0</v>
      </c>
      <c r="F60" s="9">
        <v>0</v>
      </c>
      <c r="G60" s="7"/>
    </row>
    <row r="61" spans="1:7" x14ac:dyDescent="0.3">
      <c r="A61" s="4"/>
      <c r="B61" s="5">
        <v>153</v>
      </c>
      <c r="C61" s="5">
        <v>1</v>
      </c>
      <c r="D61" s="4" t="s">
        <v>16</v>
      </c>
      <c r="E61" s="6">
        <v>0</v>
      </c>
      <c r="F61" s="6">
        <v>0</v>
      </c>
      <c r="G61" s="4"/>
    </row>
    <row r="62" spans="1:7" x14ac:dyDescent="0.3">
      <c r="A62" s="7"/>
      <c r="B62" s="8">
        <v>160</v>
      </c>
      <c r="C62" s="8">
        <v>2</v>
      </c>
      <c r="D62" s="7" t="s">
        <v>159</v>
      </c>
      <c r="E62" s="9">
        <v>0</v>
      </c>
      <c r="F62" s="9">
        <v>0</v>
      </c>
      <c r="G62" s="7"/>
    </row>
    <row r="63" spans="1:7" x14ac:dyDescent="0.3">
      <c r="A63" s="4"/>
      <c r="B63" s="5">
        <v>161</v>
      </c>
      <c r="C63" s="5">
        <v>2</v>
      </c>
      <c r="D63" s="4" t="s">
        <v>160</v>
      </c>
      <c r="E63" s="31">
        <v>479.2</v>
      </c>
      <c r="F63" s="6">
        <v>0</v>
      </c>
      <c r="G63" s="4"/>
    </row>
    <row r="64" spans="1:7" x14ac:dyDescent="0.3">
      <c r="A64" s="7"/>
      <c r="B64" s="8">
        <v>162</v>
      </c>
      <c r="C64" s="8">
        <v>0</v>
      </c>
      <c r="D64" s="7" t="s">
        <v>161</v>
      </c>
      <c r="E64" s="9">
        <v>0</v>
      </c>
      <c r="F64" s="9">
        <v>0</v>
      </c>
      <c r="G64" s="7"/>
    </row>
    <row r="65" spans="1:7" x14ac:dyDescent="0.3">
      <c r="A65" s="4"/>
      <c r="B65" s="5">
        <v>163</v>
      </c>
      <c r="C65" s="5">
        <v>1</v>
      </c>
      <c r="D65" s="4" t="s">
        <v>14</v>
      </c>
      <c r="E65" s="6">
        <v>0</v>
      </c>
      <c r="F65" s="6">
        <v>0</v>
      </c>
      <c r="G65" s="4"/>
    </row>
    <row r="66" spans="1:7" x14ac:dyDescent="0.3">
      <c r="A66" s="7"/>
      <c r="B66" s="8">
        <v>164</v>
      </c>
      <c r="C66" s="8">
        <v>1</v>
      </c>
      <c r="D66" s="7" t="s">
        <v>16</v>
      </c>
      <c r="E66" s="9">
        <v>0</v>
      </c>
      <c r="F66" s="9">
        <v>0</v>
      </c>
      <c r="G66" s="7"/>
    </row>
    <row r="67" spans="1:7" x14ac:dyDescent="0.3">
      <c r="A67" s="4"/>
      <c r="B67" s="5">
        <v>165</v>
      </c>
      <c r="C67" s="5">
        <v>2</v>
      </c>
      <c r="D67" s="4" t="s">
        <v>162</v>
      </c>
      <c r="E67" s="6">
        <v>0</v>
      </c>
      <c r="F67" s="6">
        <v>0</v>
      </c>
      <c r="G67" s="4"/>
    </row>
    <row r="68" spans="1:7" x14ac:dyDescent="0.3">
      <c r="A68" s="7"/>
      <c r="B68" s="8">
        <v>166</v>
      </c>
      <c r="C68" s="8">
        <v>0</v>
      </c>
      <c r="D68" s="7" t="s">
        <v>163</v>
      </c>
      <c r="E68" s="9">
        <v>0</v>
      </c>
      <c r="F68" s="9">
        <v>0</v>
      </c>
      <c r="G68" s="7"/>
    </row>
    <row r="69" spans="1:7" x14ac:dyDescent="0.3">
      <c r="A69" s="4"/>
      <c r="B69" s="5">
        <v>167</v>
      </c>
      <c r="C69" s="5">
        <v>1</v>
      </c>
      <c r="D69" s="4" t="s">
        <v>14</v>
      </c>
      <c r="E69" s="6">
        <v>0</v>
      </c>
      <c r="F69" s="6">
        <v>0</v>
      </c>
      <c r="G69" s="4"/>
    </row>
    <row r="70" spans="1:7" x14ac:dyDescent="0.3">
      <c r="A70" s="7"/>
      <c r="B70" s="8">
        <v>168</v>
      </c>
      <c r="C70" s="8">
        <v>1</v>
      </c>
      <c r="D70" s="7" t="s">
        <v>16</v>
      </c>
      <c r="E70" s="9">
        <v>0</v>
      </c>
      <c r="F70" s="9">
        <v>0</v>
      </c>
      <c r="G70" s="7"/>
    </row>
    <row r="71" spans="1:7" x14ac:dyDescent="0.3">
      <c r="A71" s="4"/>
      <c r="B71" s="5">
        <v>169</v>
      </c>
      <c r="C71" s="5">
        <v>2</v>
      </c>
      <c r="D71" s="4" t="s">
        <v>164</v>
      </c>
      <c r="E71" s="6">
        <v>0</v>
      </c>
      <c r="F71" s="6">
        <v>0</v>
      </c>
      <c r="G71" s="4"/>
    </row>
    <row r="72" spans="1:7" x14ac:dyDescent="0.3">
      <c r="A72" s="7"/>
      <c r="B72" s="8">
        <v>170</v>
      </c>
      <c r="C72" s="8">
        <v>2</v>
      </c>
      <c r="D72" s="7" t="s">
        <v>165</v>
      </c>
      <c r="E72" s="33">
        <f>E63+E44</f>
        <v>1153.27</v>
      </c>
      <c r="F72" s="12">
        <v>0.02</v>
      </c>
      <c r="G72" s="7"/>
    </row>
  </sheetData>
  <autoFilter ref="A4:G72" xr:uid="{00000000-0009-0000-0000-000001000000}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סך התשלומים ששולמו 2024  (2)</vt:lpstr>
      <vt:lpstr>סך התשלומים ששולמו בגין כל סוג</vt:lpstr>
      <vt:lpstr>כללי</vt:lpstr>
      <vt:lpstr>אשראי ואגח</vt:lpstr>
      <vt:lpstr>מניות</vt:lpstr>
      <vt:lpstr>עוקב מדד S&amp;P 500</vt:lpstr>
      <vt:lpstr>פרוט עמלות ניהול חיצוני</vt:lpstr>
      <vt:lpstr>פרוט עמלות והוצאות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2026-01-19T06:09:16Z</dcterms:created>
  <dcterms:modified xsi:type="dcterms:W3CDTF">2026-04-14T14:21:22Z</dcterms:modified>
  <cp:category/>
</cp:coreProperties>
</file>